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drawings/drawing1.xml" ContentType="application/vnd.openxmlformats-officedocument.drawing+xml"/>
  <Override PartName="/xl/worksheets/sheet8.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8015" windowHeight="5100" firstSheet="1" activeTab="4"/>
  </bookViews>
  <sheets>
    <sheet name="fulltext screening" sheetId="2" r:id="rId1"/>
    <sheet name="Master sheet_corrected" sheetId="3" r:id="rId2"/>
    <sheet name="Table 1" sheetId="5" r:id="rId3"/>
    <sheet name="Meta-analysis (total)" sheetId="6" r:id="rId4"/>
    <sheet name="Diameter&gt;2 cm" sheetId="7" r:id="rId5"/>
    <sheet name="Neoadjuvant" sheetId="8" r:id="rId6"/>
    <sheet name="Tracers" sheetId="9" r:id="rId7"/>
    <sheet name="Frozen section" sheetId="10" r:id="rId8"/>
    <sheet name="Invasive" sheetId="11" r:id="rId9"/>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C4" i="3" l="1"/>
  <c r="CC5" i="3"/>
  <c r="CC6" i="3"/>
  <c r="CC7" i="3"/>
  <c r="CC8" i="3"/>
  <c r="CC9" i="3"/>
  <c r="CC10" i="3"/>
  <c r="CC11" i="3"/>
  <c r="CC12" i="3"/>
  <c r="CC13" i="3"/>
  <c r="CC14" i="3"/>
  <c r="CC15" i="3"/>
  <c r="CC16" i="3"/>
  <c r="CC17" i="3"/>
  <c r="CC18" i="3"/>
  <c r="CC19" i="3"/>
  <c r="CC20" i="3"/>
  <c r="CC21" i="3"/>
  <c r="CC22" i="3"/>
  <c r="CC23" i="3"/>
  <c r="CC24" i="3"/>
  <c r="CC25" i="3"/>
  <c r="CC26" i="3"/>
  <c r="CC27" i="3"/>
  <c r="CC28" i="3"/>
  <c r="CC29" i="3"/>
  <c r="CC30" i="3"/>
  <c r="CC31" i="3"/>
  <c r="CC32" i="3"/>
  <c r="CC33" i="3"/>
  <c r="CC34" i="3"/>
  <c r="CC35" i="3"/>
  <c r="CC36" i="3"/>
  <c r="CC37" i="3"/>
  <c r="CC38" i="3"/>
  <c r="CC39" i="3"/>
  <c r="CC40" i="3"/>
  <c r="CC41" i="3"/>
  <c r="CC42" i="3"/>
  <c r="CC43" i="3"/>
  <c r="CC44" i="3"/>
  <c r="CC45" i="3"/>
  <c r="CC46" i="3"/>
  <c r="CC47" i="3"/>
  <c r="CC48" i="3"/>
  <c r="CC49" i="3"/>
  <c r="CC50" i="3"/>
  <c r="CC51" i="3"/>
  <c r="CC52" i="3"/>
  <c r="CC53" i="3"/>
  <c r="CC54" i="3"/>
  <c r="CC55" i="3"/>
  <c r="CC3" i="3"/>
  <c r="H56" i="3" l="1"/>
  <c r="J47" i="11" l="1"/>
  <c r="J44" i="11"/>
  <c r="J39" i="11"/>
  <c r="H4" i="11"/>
  <c r="H5" i="11"/>
  <c r="H11" i="11"/>
  <c r="H17" i="11"/>
  <c r="H18" i="11"/>
  <c r="H19" i="11"/>
  <c r="H20" i="11"/>
  <c r="H21" i="11"/>
  <c r="H22" i="11"/>
  <c r="H27" i="11"/>
  <c r="H28" i="11"/>
  <c r="H30" i="11"/>
  <c r="H35" i="11"/>
  <c r="H36" i="11"/>
  <c r="H37" i="11"/>
  <c r="H39" i="11"/>
  <c r="H44" i="11"/>
  <c r="H49" i="11"/>
  <c r="F5" i="11"/>
  <c r="F11" i="11"/>
  <c r="F13" i="11"/>
  <c r="F14" i="11"/>
  <c r="F15" i="11"/>
  <c r="F16" i="11"/>
  <c r="F17" i="11"/>
  <c r="F19" i="11"/>
  <c r="F20" i="11"/>
  <c r="F21" i="11"/>
  <c r="F22" i="11"/>
  <c r="F26" i="11"/>
  <c r="F27" i="11"/>
  <c r="F28" i="11"/>
  <c r="F29" i="11"/>
  <c r="F30" i="11"/>
  <c r="F31" i="11"/>
  <c r="F33" i="11"/>
  <c r="F34" i="11"/>
  <c r="F35" i="11"/>
  <c r="F36" i="11"/>
  <c r="F37" i="11"/>
  <c r="F39" i="11"/>
  <c r="F40" i="11"/>
  <c r="F41" i="11"/>
  <c r="F43" i="11"/>
  <c r="F44" i="11"/>
  <c r="F45" i="11"/>
  <c r="F46" i="11"/>
  <c r="F49" i="11"/>
  <c r="F51" i="11"/>
  <c r="F52" i="11"/>
  <c r="F53" i="11"/>
  <c r="F54" i="11"/>
  <c r="A48" i="11"/>
  <c r="A49" i="11" s="1"/>
  <c r="A50" i="11" s="1"/>
  <c r="A51" i="11" s="1"/>
  <c r="A52" i="11" s="1"/>
  <c r="A53" i="11" s="1"/>
  <c r="A54" i="11" s="1"/>
  <c r="A55" i="11" s="1"/>
  <c r="A4" i="11"/>
  <c r="A5" i="11" s="1"/>
  <c r="A6" i="11" s="1"/>
  <c r="A44" i="10" l="1"/>
  <c r="A45" i="10" s="1"/>
  <c r="A46" i="10" s="1"/>
  <c r="A47" i="10" s="1"/>
  <c r="A48" i="10" s="1"/>
  <c r="A49" i="10" s="1"/>
  <c r="A50" i="10" s="1"/>
  <c r="A51" i="10" s="1"/>
  <c r="A4" i="10"/>
  <c r="A5" i="10" s="1"/>
  <c r="A6" i="10" s="1"/>
  <c r="A49" i="9"/>
  <c r="A50" i="9"/>
  <c r="A51" i="9"/>
  <c r="A52" i="9"/>
  <c r="A53" i="9" s="1"/>
  <c r="A54" i="9" s="1"/>
  <c r="A55" i="9" s="1"/>
  <c r="A48" i="9"/>
  <c r="A48" i="3"/>
  <c r="A49" i="3" s="1"/>
  <c r="A50" i="3" s="1"/>
  <c r="A51" i="3" s="1"/>
  <c r="A52" i="3" s="1"/>
  <c r="A53" i="3" s="1"/>
  <c r="A54" i="3" s="1"/>
  <c r="A55" i="3" s="1"/>
  <c r="A4" i="9"/>
  <c r="A5" i="9" s="1"/>
  <c r="A6" i="9" s="1"/>
  <c r="G4" i="8"/>
  <c r="G5" i="8"/>
  <c r="G6" i="8"/>
  <c r="G7" i="8"/>
  <c r="G8" i="8"/>
  <c r="G9" i="8"/>
  <c r="G10" i="8"/>
  <c r="G11" i="8"/>
  <c r="G12" i="8"/>
  <c r="G13" i="8"/>
  <c r="G14" i="8"/>
  <c r="G15" i="8"/>
  <c r="G16" i="8"/>
  <c r="G3" i="8"/>
  <c r="B5" i="8"/>
  <c r="B6" i="8"/>
  <c r="B7" i="8"/>
  <c r="B8" i="8" s="1"/>
  <c r="B9" i="8" s="1"/>
  <c r="B10" i="8" s="1"/>
  <c r="B11" i="8" s="1"/>
  <c r="B12" i="8" s="1"/>
  <c r="B13" i="8" s="1"/>
  <c r="B14" i="8" s="1"/>
  <c r="B15" i="8" s="1"/>
  <c r="B16" i="8" s="1"/>
  <c r="B4" i="8"/>
  <c r="A4" i="8"/>
  <c r="F20" i="7"/>
  <c r="F4" i="7"/>
  <c r="F5" i="7"/>
  <c r="F6" i="7"/>
  <c r="F7" i="7"/>
  <c r="F8" i="7"/>
  <c r="F9" i="7"/>
  <c r="F10" i="7"/>
  <c r="F11" i="7"/>
  <c r="F12" i="7"/>
  <c r="F13" i="7"/>
  <c r="F14" i="7"/>
  <c r="F15" i="7"/>
  <c r="F16" i="7"/>
  <c r="F17" i="7"/>
  <c r="F18" i="7"/>
  <c r="F19" i="7"/>
  <c r="F21" i="7"/>
  <c r="F22" i="7"/>
  <c r="F23" i="7"/>
  <c r="F24" i="7"/>
  <c r="F25" i="7"/>
  <c r="F26" i="7"/>
  <c r="F27" i="7"/>
  <c r="F28" i="7"/>
  <c r="F29" i="7"/>
  <c r="F30" i="7"/>
  <c r="F31" i="7"/>
  <c r="F32" i="7"/>
  <c r="F33" i="7"/>
  <c r="F34" i="7"/>
  <c r="F35" i="7"/>
  <c r="F3" i="7"/>
  <c r="A3" i="7"/>
  <c r="AW19" i="6"/>
  <c r="AW20" i="6"/>
  <c r="AW21" i="6"/>
  <c r="AW22" i="6"/>
  <c r="AW24" i="6"/>
  <c r="AW25" i="6"/>
  <c r="AW26" i="6"/>
  <c r="AW27" i="6"/>
  <c r="AW30" i="6"/>
  <c r="AW34" i="6"/>
  <c r="AW40" i="6"/>
  <c r="AW44" i="6"/>
  <c r="AW50" i="6"/>
  <c r="AW55" i="6"/>
  <c r="AU19" i="6"/>
  <c r="AU20" i="6"/>
  <c r="AU21" i="6"/>
  <c r="AU22" i="6"/>
  <c r="AU24" i="6"/>
  <c r="AU25" i="6"/>
  <c r="AU26" i="6"/>
  <c r="AU27" i="6"/>
  <c r="AU30" i="6"/>
  <c r="AU34" i="6"/>
  <c r="AU40" i="6"/>
  <c r="AU44" i="6"/>
  <c r="AU50" i="6"/>
  <c r="AU55" i="6"/>
  <c r="AW18" i="6"/>
  <c r="AU18" i="6"/>
  <c r="AS17" i="6"/>
  <c r="AW15" i="6"/>
  <c r="AM26" i="6"/>
  <c r="AD26" i="6"/>
  <c r="AQ26" i="6" s="1"/>
  <c r="AQ22" i="6"/>
  <c r="AQ24" i="6"/>
  <c r="AQ25" i="6"/>
  <c r="AQ27" i="6"/>
  <c r="AQ30" i="6"/>
  <c r="AQ34" i="6"/>
  <c r="AQ40" i="6"/>
  <c r="AQ44" i="6"/>
  <c r="AQ50" i="6"/>
  <c r="AQ55" i="6"/>
  <c r="AQ21" i="6"/>
  <c r="AQ15" i="6"/>
  <c r="AS15" i="6"/>
  <c r="AM16" i="6"/>
  <c r="AD16" i="6"/>
  <c r="AK16" i="6" s="1"/>
  <c r="AO16" i="6"/>
  <c r="AU12" i="6"/>
  <c r="AU4" i="6"/>
  <c r="AU5" i="6"/>
  <c r="AU3" i="6"/>
  <c r="AO4" i="6"/>
  <c r="AO5" i="6"/>
  <c r="AO6" i="6"/>
  <c r="AO7" i="6"/>
  <c r="AO12" i="6"/>
  <c r="AO15" i="6"/>
  <c r="AO17" i="6"/>
  <c r="AO18" i="6"/>
  <c r="AO19" i="6"/>
  <c r="AO20" i="6"/>
  <c r="AO21" i="6"/>
  <c r="AO22" i="6"/>
  <c r="AO24" i="6"/>
  <c r="AO25" i="6"/>
  <c r="AO27" i="6"/>
  <c r="AO30" i="6"/>
  <c r="AO34" i="6"/>
  <c r="AO40" i="6"/>
  <c r="AO44" i="6"/>
  <c r="AO50" i="6"/>
  <c r="AO55" i="6"/>
  <c r="AM4" i="6"/>
  <c r="AM5" i="6"/>
  <c r="AM6" i="6"/>
  <c r="AM7" i="6"/>
  <c r="AM12" i="6"/>
  <c r="AM15" i="6"/>
  <c r="AM17" i="6"/>
  <c r="AM18" i="6"/>
  <c r="AM19" i="6"/>
  <c r="AM20" i="6"/>
  <c r="AM21" i="6"/>
  <c r="AM22" i="6"/>
  <c r="AM24" i="6"/>
  <c r="AM25" i="6"/>
  <c r="AM27" i="6"/>
  <c r="AM30" i="6"/>
  <c r="AM34" i="6"/>
  <c r="AM40" i="6"/>
  <c r="AM44" i="6"/>
  <c r="AM50" i="6"/>
  <c r="AM55" i="6"/>
  <c r="AM3" i="6"/>
  <c r="AS4" i="6"/>
  <c r="AS5" i="6"/>
  <c r="AS6" i="6"/>
  <c r="AS7" i="6"/>
  <c r="AS12" i="6"/>
  <c r="AS18" i="6"/>
  <c r="AS21" i="6"/>
  <c r="AS22" i="6"/>
  <c r="AS24" i="6"/>
  <c r="AS25" i="6"/>
  <c r="AS27" i="6"/>
  <c r="AS30" i="6"/>
  <c r="AS34" i="6"/>
  <c r="AS40" i="6"/>
  <c r="AS44" i="6"/>
  <c r="AS50" i="6"/>
  <c r="AS55" i="6"/>
  <c r="AS3" i="6"/>
  <c r="AK50" i="6"/>
  <c r="AK55" i="6"/>
  <c r="AK40" i="6"/>
  <c r="AK44" i="6"/>
  <c r="AK49" i="6"/>
  <c r="AK34" i="6"/>
  <c r="AK27" i="6"/>
  <c r="AK30" i="6"/>
  <c r="AK5" i="6"/>
  <c r="AK6" i="6"/>
  <c r="AK7" i="6"/>
  <c r="AK3" i="6"/>
  <c r="AK18" i="6"/>
  <c r="AK25" i="6"/>
  <c r="AK24" i="6"/>
  <c r="AK20" i="6"/>
  <c r="AK21" i="6"/>
  <c r="AK19" i="6"/>
  <c r="AK17" i="6"/>
  <c r="AK15" i="6"/>
  <c r="AK12" i="6"/>
  <c r="AK4" i="6"/>
  <c r="AI5" i="6"/>
  <c r="AI6" i="6"/>
  <c r="AI7" i="6"/>
  <c r="AI8" i="6"/>
  <c r="AI11" i="6"/>
  <c r="AI12" i="6"/>
  <c r="AI13" i="6"/>
  <c r="AI14" i="6"/>
  <c r="AI15" i="6"/>
  <c r="AI16" i="6"/>
  <c r="AI17" i="6"/>
  <c r="AI19" i="6"/>
  <c r="AI20" i="6"/>
  <c r="AI21" i="6"/>
  <c r="AI22" i="6"/>
  <c r="AI24" i="6"/>
  <c r="AI25" i="6"/>
  <c r="AI26" i="6"/>
  <c r="AI27" i="6"/>
  <c r="AI28" i="6"/>
  <c r="AI29" i="6"/>
  <c r="AI31" i="6"/>
  <c r="AI32" i="6"/>
  <c r="AI33" i="6"/>
  <c r="AI34" i="6"/>
  <c r="AI35" i="6"/>
  <c r="AI36" i="6"/>
  <c r="AI37" i="6"/>
  <c r="AI39" i="6"/>
  <c r="AI41" i="6"/>
  <c r="AI44" i="6"/>
  <c r="AI45" i="6"/>
  <c r="AI48" i="6"/>
  <c r="AI49" i="6"/>
  <c r="AI50" i="6"/>
  <c r="AI51" i="6"/>
  <c r="AI52" i="6"/>
  <c r="AI53" i="6"/>
  <c r="AI55" i="6"/>
  <c r="AI3" i="6"/>
  <c r="AG4" i="6"/>
  <c r="AG5" i="6"/>
  <c r="AG6" i="6"/>
  <c r="AG7" i="6"/>
  <c r="AG8" i="6"/>
  <c r="AG10" i="6"/>
  <c r="AG11" i="6"/>
  <c r="AG12" i="6"/>
  <c r="AG13" i="6"/>
  <c r="AG14" i="6"/>
  <c r="AG15" i="6"/>
  <c r="AG16" i="6"/>
  <c r="AG17" i="6"/>
  <c r="AG18" i="6"/>
  <c r="AG19" i="6"/>
  <c r="AG20" i="6"/>
  <c r="AG21" i="6"/>
  <c r="AG22" i="6"/>
  <c r="AG24" i="6"/>
  <c r="AG25" i="6"/>
  <c r="AG26" i="6"/>
  <c r="AG27" i="6"/>
  <c r="AG28" i="6"/>
  <c r="AG29" i="6"/>
  <c r="AG30" i="6"/>
  <c r="AG31" i="6"/>
  <c r="AG32" i="6"/>
  <c r="AG33" i="6"/>
  <c r="AG34" i="6"/>
  <c r="AG37" i="6"/>
  <c r="AG39" i="6"/>
  <c r="AG40" i="6"/>
  <c r="AG41" i="6"/>
  <c r="AG42" i="6"/>
  <c r="AG43" i="6"/>
  <c r="AG44" i="6"/>
  <c r="AG45" i="6"/>
  <c r="AG47" i="6"/>
  <c r="AG48" i="6"/>
  <c r="AG49" i="6"/>
  <c r="AG50" i="6"/>
  <c r="AG51" i="6"/>
  <c r="AG52" i="6"/>
  <c r="AG53" i="6"/>
  <c r="AG54" i="6"/>
  <c r="AG55" i="6"/>
  <c r="AG3" i="6"/>
  <c r="AE4" i="6"/>
  <c r="AE5" i="6"/>
  <c r="AE6" i="6"/>
  <c r="AE7" i="6"/>
  <c r="AE8" i="6"/>
  <c r="AE10" i="6"/>
  <c r="AE12" i="6"/>
  <c r="AE13" i="6"/>
  <c r="AE14" i="6"/>
  <c r="AE15" i="6"/>
  <c r="AE17" i="6"/>
  <c r="AE18" i="6"/>
  <c r="AE19" i="6"/>
  <c r="AE20" i="6"/>
  <c r="AE21" i="6"/>
  <c r="AE22" i="6"/>
  <c r="AE24" i="6"/>
  <c r="AE25" i="6"/>
  <c r="AE27" i="6"/>
  <c r="AE28" i="6"/>
  <c r="AE30" i="6"/>
  <c r="AE34" i="6"/>
  <c r="AE37" i="6"/>
  <c r="AE40" i="6"/>
  <c r="AE44" i="6"/>
  <c r="AE45" i="6"/>
  <c r="AE49" i="6"/>
  <c r="AE50" i="6"/>
  <c r="AE54" i="6"/>
  <c r="AE55" i="6"/>
  <c r="AE3" i="6"/>
  <c r="AC4" i="6"/>
  <c r="AC5" i="6"/>
  <c r="AC6" i="6"/>
  <c r="AC7" i="6"/>
  <c r="AC8" i="6"/>
  <c r="AC9" i="6"/>
  <c r="AC10" i="6"/>
  <c r="AC11" i="6"/>
  <c r="AC12" i="6"/>
  <c r="AC13" i="6"/>
  <c r="AC14" i="6"/>
  <c r="AC15" i="6"/>
  <c r="AC16" i="6"/>
  <c r="AC17" i="6"/>
  <c r="AC18" i="6"/>
  <c r="AC19" i="6"/>
  <c r="AC20" i="6"/>
  <c r="AC21" i="6"/>
  <c r="AC22" i="6"/>
  <c r="AC23" i="6"/>
  <c r="AC24" i="6"/>
  <c r="AC25" i="6"/>
  <c r="AC26" i="6"/>
  <c r="AC27" i="6"/>
  <c r="AC28" i="6"/>
  <c r="AC29" i="6"/>
  <c r="AC30" i="6"/>
  <c r="AC31" i="6"/>
  <c r="AC32" i="6"/>
  <c r="AC33" i="6"/>
  <c r="AC34" i="6"/>
  <c r="AC35" i="6"/>
  <c r="AC36" i="6"/>
  <c r="AC37" i="6"/>
  <c r="AC38" i="6"/>
  <c r="AC39" i="6"/>
  <c r="AC40" i="6"/>
  <c r="AC41" i="6"/>
  <c r="AC42" i="6"/>
  <c r="AC43" i="6"/>
  <c r="AC44" i="6"/>
  <c r="AC45" i="6"/>
  <c r="AC46" i="6"/>
  <c r="AC47" i="6"/>
  <c r="AC48" i="6"/>
  <c r="AC49" i="6"/>
  <c r="AC50" i="6"/>
  <c r="AC51" i="6"/>
  <c r="AC52" i="6"/>
  <c r="AC53" i="6"/>
  <c r="AC54" i="6"/>
  <c r="AC55" i="6"/>
  <c r="AA4" i="6"/>
  <c r="AA5" i="6"/>
  <c r="AA6" i="6"/>
  <c r="AA7" i="6"/>
  <c r="AA8" i="6"/>
  <c r="AA9" i="6"/>
  <c r="AA10" i="6"/>
  <c r="AA11" i="6"/>
  <c r="AA12" i="6"/>
  <c r="AA13" i="6"/>
  <c r="AA14" i="6"/>
  <c r="AA15" i="6"/>
  <c r="AA16" i="6"/>
  <c r="AA17" i="6"/>
  <c r="AA18" i="6"/>
  <c r="AA19" i="6"/>
  <c r="AA20" i="6"/>
  <c r="AA21" i="6"/>
  <c r="AA22" i="6"/>
  <c r="AA23" i="6"/>
  <c r="AA24" i="6"/>
  <c r="AA25" i="6"/>
  <c r="AA26" i="6"/>
  <c r="AA27" i="6"/>
  <c r="AA28" i="6"/>
  <c r="AA29" i="6"/>
  <c r="AA30" i="6"/>
  <c r="AA31" i="6"/>
  <c r="AA32" i="6"/>
  <c r="AA33" i="6"/>
  <c r="AA34" i="6"/>
  <c r="AA35" i="6"/>
  <c r="AA36" i="6"/>
  <c r="AA37" i="6"/>
  <c r="AA38" i="6"/>
  <c r="AA39" i="6"/>
  <c r="AA40" i="6"/>
  <c r="AA41" i="6"/>
  <c r="AA42" i="6"/>
  <c r="AA43" i="6"/>
  <c r="AA44" i="6"/>
  <c r="AA45" i="6"/>
  <c r="AA46" i="6"/>
  <c r="AA47" i="6"/>
  <c r="AA48" i="6"/>
  <c r="AA49" i="6"/>
  <c r="AA50" i="6"/>
  <c r="AA51" i="6"/>
  <c r="AA52" i="6"/>
  <c r="AA53" i="6"/>
  <c r="AA54" i="6"/>
  <c r="AA55" i="6"/>
  <c r="Y4" i="6"/>
  <c r="Y5" i="6"/>
  <c r="Y6" i="6"/>
  <c r="Y7" i="6"/>
  <c r="Y8" i="6"/>
  <c r="Y9" i="6"/>
  <c r="Y10" i="6"/>
  <c r="Y11" i="6"/>
  <c r="Y12" i="6"/>
  <c r="Y13" i="6"/>
  <c r="Y14" i="6"/>
  <c r="Y15" i="6"/>
  <c r="Y16" i="6"/>
  <c r="Y17" i="6"/>
  <c r="Y18" i="6"/>
  <c r="Y19" i="6"/>
  <c r="Y20" i="6"/>
  <c r="Y21" i="6"/>
  <c r="Y22" i="6"/>
  <c r="Y23" i="6"/>
  <c r="Y24" i="6"/>
  <c r="Y25" i="6"/>
  <c r="Y26" i="6"/>
  <c r="Y27" i="6"/>
  <c r="Y28" i="6"/>
  <c r="Y29" i="6"/>
  <c r="Y30" i="6"/>
  <c r="Y31" i="6"/>
  <c r="Y32" i="6"/>
  <c r="Y33" i="6"/>
  <c r="Y34" i="6"/>
  <c r="Y35" i="6"/>
  <c r="Y36" i="6"/>
  <c r="Y37" i="6"/>
  <c r="Y38" i="6"/>
  <c r="Y39" i="6"/>
  <c r="Y40" i="6"/>
  <c r="Y41" i="6"/>
  <c r="Y42" i="6"/>
  <c r="Y43" i="6"/>
  <c r="Y44" i="6"/>
  <c r="Y45" i="6"/>
  <c r="Y46" i="6"/>
  <c r="Y47" i="6"/>
  <c r="Y48" i="6"/>
  <c r="Y49" i="6"/>
  <c r="Y50" i="6"/>
  <c r="Y51" i="6"/>
  <c r="Y52" i="6"/>
  <c r="Y53" i="6"/>
  <c r="Y54" i="6"/>
  <c r="Y55" i="6"/>
  <c r="W4" i="6"/>
  <c r="W5" i="6"/>
  <c r="W6" i="6"/>
  <c r="W7" i="6"/>
  <c r="W8" i="6"/>
  <c r="W9" i="6"/>
  <c r="W10" i="6"/>
  <c r="W11" i="6"/>
  <c r="W12" i="6"/>
  <c r="W13" i="6"/>
  <c r="W14" i="6"/>
  <c r="W15" i="6"/>
  <c r="W16" i="6"/>
  <c r="W17" i="6"/>
  <c r="W18" i="6"/>
  <c r="W19" i="6"/>
  <c r="W20" i="6"/>
  <c r="W21" i="6"/>
  <c r="W22" i="6"/>
  <c r="W23" i="6"/>
  <c r="W24" i="6"/>
  <c r="W25" i="6"/>
  <c r="W26" i="6"/>
  <c r="W27" i="6"/>
  <c r="W28" i="6"/>
  <c r="W29" i="6"/>
  <c r="W30" i="6"/>
  <c r="W31" i="6"/>
  <c r="W32" i="6"/>
  <c r="W33" i="6"/>
  <c r="W34" i="6"/>
  <c r="W35" i="6"/>
  <c r="W36" i="6"/>
  <c r="W37" i="6"/>
  <c r="W38" i="6"/>
  <c r="W39" i="6"/>
  <c r="W40" i="6"/>
  <c r="W41" i="6"/>
  <c r="W42" i="6"/>
  <c r="W43" i="6"/>
  <c r="W44" i="6"/>
  <c r="W45" i="6"/>
  <c r="W46" i="6"/>
  <c r="W47" i="6"/>
  <c r="W48" i="6"/>
  <c r="W49" i="6"/>
  <c r="W50" i="6"/>
  <c r="W51" i="6"/>
  <c r="W52" i="6"/>
  <c r="W53" i="6"/>
  <c r="W54" i="6"/>
  <c r="W55" i="6"/>
  <c r="AC3" i="6"/>
  <c r="AA3" i="6"/>
  <c r="Y3" i="6"/>
  <c r="W3" i="6"/>
  <c r="U4" i="6"/>
  <c r="U5" i="6"/>
  <c r="U6" i="6"/>
  <c r="U7" i="6"/>
  <c r="U8" i="6"/>
  <c r="U9" i="6"/>
  <c r="U10" i="6"/>
  <c r="U11" i="6"/>
  <c r="U12" i="6"/>
  <c r="U13" i="6"/>
  <c r="U14" i="6"/>
  <c r="U15" i="6"/>
  <c r="U16" i="6"/>
  <c r="U17" i="6"/>
  <c r="U18" i="6"/>
  <c r="U19" i="6"/>
  <c r="U20" i="6"/>
  <c r="U21" i="6"/>
  <c r="U22" i="6"/>
  <c r="U23" i="6"/>
  <c r="U24" i="6"/>
  <c r="U25" i="6"/>
  <c r="U26" i="6"/>
  <c r="U27" i="6"/>
  <c r="U28" i="6"/>
  <c r="U29" i="6"/>
  <c r="U30" i="6"/>
  <c r="U31" i="6"/>
  <c r="U32" i="6"/>
  <c r="U33" i="6"/>
  <c r="U34" i="6"/>
  <c r="U35" i="6"/>
  <c r="U36" i="6"/>
  <c r="U37" i="6"/>
  <c r="U38" i="6"/>
  <c r="U39" i="6"/>
  <c r="U40" i="6"/>
  <c r="U41" i="6"/>
  <c r="U42" i="6"/>
  <c r="U43" i="6"/>
  <c r="U44" i="6"/>
  <c r="U45" i="6"/>
  <c r="U46" i="6"/>
  <c r="U47" i="6"/>
  <c r="U48" i="6"/>
  <c r="U49" i="6"/>
  <c r="U50" i="6"/>
  <c r="U51" i="6"/>
  <c r="U52" i="6"/>
  <c r="U53" i="6"/>
  <c r="U54" i="6"/>
  <c r="U55" i="6"/>
  <c r="U3" i="6"/>
  <c r="S4" i="6"/>
  <c r="S5" i="6"/>
  <c r="S6" i="6"/>
  <c r="S7" i="6"/>
  <c r="S8" i="6"/>
  <c r="S9" i="6"/>
  <c r="S10" i="6"/>
  <c r="S11" i="6"/>
  <c r="S12" i="6"/>
  <c r="S13" i="6"/>
  <c r="S14" i="6"/>
  <c r="S15" i="6"/>
  <c r="S16" i="6"/>
  <c r="S17" i="6"/>
  <c r="S18" i="6"/>
  <c r="S19" i="6"/>
  <c r="S20" i="6"/>
  <c r="S21" i="6"/>
  <c r="S22" i="6"/>
  <c r="S23" i="6"/>
  <c r="S24" i="6"/>
  <c r="S25" i="6"/>
  <c r="S26" i="6"/>
  <c r="S27" i="6"/>
  <c r="S28" i="6"/>
  <c r="S29" i="6"/>
  <c r="S30" i="6"/>
  <c r="S31" i="6"/>
  <c r="S32" i="6"/>
  <c r="S33" i="6"/>
  <c r="S34" i="6"/>
  <c r="S35" i="6"/>
  <c r="S36" i="6"/>
  <c r="S37" i="6"/>
  <c r="S38" i="6"/>
  <c r="S39" i="6"/>
  <c r="S40" i="6"/>
  <c r="S41" i="6"/>
  <c r="S42" i="6"/>
  <c r="S43" i="6"/>
  <c r="S44" i="6"/>
  <c r="S45" i="6"/>
  <c r="S46" i="6"/>
  <c r="S47" i="6"/>
  <c r="S48" i="6"/>
  <c r="S49" i="6"/>
  <c r="S50" i="6"/>
  <c r="S51" i="6"/>
  <c r="S52" i="6"/>
  <c r="S53" i="6"/>
  <c r="S54" i="6"/>
  <c r="S55" i="6"/>
  <c r="S3" i="6"/>
  <c r="Q4" i="6"/>
  <c r="Q5" i="6"/>
  <c r="Q6" i="6"/>
  <c r="Q7" i="6"/>
  <c r="Q8" i="6"/>
  <c r="Q9" i="6"/>
  <c r="Q10" i="6"/>
  <c r="Q11" i="6"/>
  <c r="Q12" i="6"/>
  <c r="Q13" i="6"/>
  <c r="Q14" i="6"/>
  <c r="Q15" i="6"/>
  <c r="Q16" i="6"/>
  <c r="Q17" i="6"/>
  <c r="Q18" i="6"/>
  <c r="Q19" i="6"/>
  <c r="Q20" i="6"/>
  <c r="Q21" i="6"/>
  <c r="Q22" i="6"/>
  <c r="Q23" i="6"/>
  <c r="Q24" i="6"/>
  <c r="Q25" i="6"/>
  <c r="Q26" i="6"/>
  <c r="Q27" i="6"/>
  <c r="Q28" i="6"/>
  <c r="Q29" i="6"/>
  <c r="Q30" i="6"/>
  <c r="Q31" i="6"/>
  <c r="Q32" i="6"/>
  <c r="Q33" i="6"/>
  <c r="Q34" i="6"/>
  <c r="Q35" i="6"/>
  <c r="Q36" i="6"/>
  <c r="Q37" i="6"/>
  <c r="Q38" i="6"/>
  <c r="Q39" i="6"/>
  <c r="Q40" i="6"/>
  <c r="Q41" i="6"/>
  <c r="Q42" i="6"/>
  <c r="Q43" i="6"/>
  <c r="Q44" i="6"/>
  <c r="Q45" i="6"/>
  <c r="Q46" i="6"/>
  <c r="Q47" i="6"/>
  <c r="Q48" i="6"/>
  <c r="Q49" i="6"/>
  <c r="Q50" i="6"/>
  <c r="Q51" i="6"/>
  <c r="Q52" i="6"/>
  <c r="Q53" i="6"/>
  <c r="Q54" i="6"/>
  <c r="Q55" i="6"/>
  <c r="Q3" i="6"/>
  <c r="O4" i="6"/>
  <c r="O5" i="6"/>
  <c r="O6" i="6"/>
  <c r="O7" i="6"/>
  <c r="O8" i="6"/>
  <c r="O9" i="6"/>
  <c r="O10" i="6"/>
  <c r="O11" i="6"/>
  <c r="O12" i="6"/>
  <c r="O13" i="6"/>
  <c r="O14" i="6"/>
  <c r="O15" i="6"/>
  <c r="O16" i="6"/>
  <c r="O17" i="6"/>
  <c r="O18" i="6"/>
  <c r="O19" i="6"/>
  <c r="O20" i="6"/>
  <c r="O21" i="6"/>
  <c r="O22" i="6"/>
  <c r="O23" i="6"/>
  <c r="O24" i="6"/>
  <c r="O25" i="6"/>
  <c r="O26" i="6"/>
  <c r="O27" i="6"/>
  <c r="O28" i="6"/>
  <c r="O29" i="6"/>
  <c r="O30" i="6"/>
  <c r="O31" i="6"/>
  <c r="O32" i="6"/>
  <c r="O33" i="6"/>
  <c r="O34" i="6"/>
  <c r="O35" i="6"/>
  <c r="O36" i="6"/>
  <c r="O37" i="6"/>
  <c r="O38" i="6"/>
  <c r="O39" i="6"/>
  <c r="O40" i="6"/>
  <c r="O41" i="6"/>
  <c r="O42" i="6"/>
  <c r="O43" i="6"/>
  <c r="O44" i="6"/>
  <c r="O45" i="6"/>
  <c r="O46" i="6"/>
  <c r="O47" i="6"/>
  <c r="O48" i="6"/>
  <c r="O49" i="6"/>
  <c r="O50" i="6"/>
  <c r="O51" i="6"/>
  <c r="O52" i="6"/>
  <c r="O53" i="6"/>
  <c r="O54" i="6"/>
  <c r="O55" i="6"/>
  <c r="O3" i="6"/>
  <c r="M4" i="6"/>
  <c r="M5" i="6"/>
  <c r="M6" i="6"/>
  <c r="M7" i="6"/>
  <c r="M8" i="6"/>
  <c r="M9" i="6"/>
  <c r="M10" i="6"/>
  <c r="M11" i="6"/>
  <c r="M12" i="6"/>
  <c r="M13" i="6"/>
  <c r="M14" i="6"/>
  <c r="M15" i="6"/>
  <c r="M16" i="6"/>
  <c r="M17" i="6"/>
  <c r="M18" i="6"/>
  <c r="M19" i="6"/>
  <c r="M20" i="6"/>
  <c r="M21" i="6"/>
  <c r="M22" i="6"/>
  <c r="M23" i="6"/>
  <c r="M24" i="6"/>
  <c r="M25" i="6"/>
  <c r="M26" i="6"/>
  <c r="M27" i="6"/>
  <c r="M28" i="6"/>
  <c r="M29" i="6"/>
  <c r="M30" i="6"/>
  <c r="M31" i="6"/>
  <c r="M32" i="6"/>
  <c r="M33" i="6"/>
  <c r="M34" i="6"/>
  <c r="M35" i="6"/>
  <c r="M36" i="6"/>
  <c r="M37" i="6"/>
  <c r="M38" i="6"/>
  <c r="M39" i="6"/>
  <c r="M40" i="6"/>
  <c r="M41" i="6"/>
  <c r="M42" i="6"/>
  <c r="M43" i="6"/>
  <c r="M44" i="6"/>
  <c r="M45" i="6"/>
  <c r="M46" i="6"/>
  <c r="M47" i="6"/>
  <c r="M48" i="6"/>
  <c r="M49" i="6"/>
  <c r="M50" i="6"/>
  <c r="M51" i="6"/>
  <c r="M52" i="6"/>
  <c r="M53" i="6"/>
  <c r="M54" i="6"/>
  <c r="M55" i="6"/>
  <c r="M3" i="6"/>
  <c r="K4" i="6"/>
  <c r="K5" i="6"/>
  <c r="K6" i="6"/>
  <c r="K7" i="6"/>
  <c r="K8" i="6"/>
  <c r="K9" i="6"/>
  <c r="K10" i="6"/>
  <c r="K11" i="6"/>
  <c r="K12" i="6"/>
  <c r="K13" i="6"/>
  <c r="K14" i="6"/>
  <c r="K15" i="6"/>
  <c r="K16" i="6"/>
  <c r="K17" i="6"/>
  <c r="K18" i="6"/>
  <c r="K19" i="6"/>
  <c r="K20" i="6"/>
  <c r="K21" i="6"/>
  <c r="K22" i="6"/>
  <c r="K23" i="6"/>
  <c r="K24" i="6"/>
  <c r="K25" i="6"/>
  <c r="K26" i="6"/>
  <c r="K27" i="6"/>
  <c r="K28" i="6"/>
  <c r="K29" i="6"/>
  <c r="K30" i="6"/>
  <c r="K31" i="6"/>
  <c r="K32" i="6"/>
  <c r="K33" i="6"/>
  <c r="K34" i="6"/>
  <c r="K35" i="6"/>
  <c r="K36" i="6"/>
  <c r="K37" i="6"/>
  <c r="K38" i="6"/>
  <c r="K39" i="6"/>
  <c r="K40" i="6"/>
  <c r="K41" i="6"/>
  <c r="K42" i="6"/>
  <c r="K43" i="6"/>
  <c r="K44" i="6"/>
  <c r="K45" i="6"/>
  <c r="K46" i="6"/>
  <c r="K47" i="6"/>
  <c r="K48" i="6"/>
  <c r="K49" i="6"/>
  <c r="K50" i="6"/>
  <c r="K51" i="6"/>
  <c r="K52" i="6"/>
  <c r="K53" i="6"/>
  <c r="K54" i="6"/>
  <c r="K55" i="6"/>
  <c r="K3" i="6"/>
  <c r="F56" i="6"/>
  <c r="A40" i="6"/>
  <c r="AE16" i="6" l="1"/>
  <c r="A41" i="6"/>
  <c r="A42" i="6" s="1"/>
  <c r="A43" i="6" s="1"/>
  <c r="A44" i="6" s="1"/>
  <c r="A45" i="6" s="1"/>
  <c r="A46" i="6" s="1"/>
  <c r="A47" i="6" s="1"/>
  <c r="A48" i="6" s="1"/>
  <c r="A49" i="6" s="1"/>
  <c r="A50" i="6" s="1"/>
  <c r="A51" i="6" s="1"/>
  <c r="A52" i="6" s="1"/>
  <c r="A53" i="6" s="1"/>
  <c r="A54" i="6" s="1"/>
  <c r="A55" i="6" s="1"/>
  <c r="AR26" i="6"/>
  <c r="AK22" i="6"/>
  <c r="AW4" i="6"/>
  <c r="A4" i="6"/>
  <c r="A5" i="6" s="1"/>
  <c r="A6" i="6" s="1"/>
  <c r="AQ3" i="6"/>
  <c r="AO3" i="6"/>
  <c r="G7" i="5"/>
  <c r="G2" i="5"/>
  <c r="G3" i="5"/>
  <c r="G4" i="5"/>
  <c r="G5" i="5"/>
  <c r="G6" i="5"/>
  <c r="G8"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1" i="5"/>
  <c r="C5" i="5"/>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2" i="5"/>
  <c r="C3" i="5"/>
  <c r="C4" i="5"/>
  <c r="C1" i="5"/>
  <c r="A43" i="5"/>
  <c r="A44" i="5" s="1"/>
  <c r="A45" i="5" s="1"/>
  <c r="A46" i="5" s="1"/>
  <c r="A47" i="5" s="1"/>
  <c r="A48" i="5" s="1"/>
  <c r="A49" i="5" s="1"/>
  <c r="A50" i="5" s="1"/>
  <c r="A3" i="5"/>
  <c r="A4" i="5" s="1"/>
  <c r="A5" i="5" s="1"/>
  <c r="AO26" i="6" l="1"/>
  <c r="AE26" i="6"/>
  <c r="BF41" i="3"/>
  <c r="BQ40" i="3"/>
  <c r="BM40" i="3"/>
  <c r="BF37" i="3"/>
  <c r="BF29" i="3"/>
  <c r="BF27" i="3"/>
  <c r="BP26" i="3"/>
  <c r="BF26" i="3"/>
  <c r="BI22" i="3"/>
  <c r="BF22" i="3"/>
  <c r="BF17" i="3"/>
  <c r="BQ15" i="3"/>
  <c r="BF8" i="3"/>
  <c r="BF7" i="3"/>
  <c r="BF6" i="3"/>
  <c r="BQ5" i="3"/>
  <c r="BM5" i="3"/>
  <c r="BI5" i="3"/>
  <c r="BU4" i="3"/>
  <c r="BK4" i="3"/>
  <c r="BI4" i="3"/>
  <c r="A4" i="3"/>
  <c r="A5" i="3" s="1"/>
  <c r="A6" i="3" s="1"/>
  <c r="BQ3" i="3"/>
  <c r="BO3" i="3"/>
  <c r="BM3" i="3"/>
  <c r="BK3" i="3"/>
  <c r="A3" i="2"/>
  <c r="A4" i="2" s="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alcChain>
</file>

<file path=xl/comments1.xml><?xml version="1.0" encoding="utf-8"?>
<comments xmlns="http://schemas.openxmlformats.org/spreadsheetml/2006/main">
  <authors>
    <author>Author</author>
  </authors>
  <commentList>
    <comment ref="A25" authorId="0" shapeId="0">
      <text>
        <r>
          <rPr>
            <b/>
            <sz val="9"/>
            <color indexed="81"/>
            <rFont val="Tahoma"/>
            <family val="2"/>
          </rPr>
          <t>Author:</t>
        </r>
        <r>
          <rPr>
            <sz val="9"/>
            <color indexed="81"/>
            <rFont val="Tahoma"/>
            <family val="2"/>
          </rPr>
          <t xml:space="preserve">
No lymphadenectomy</t>
        </r>
      </text>
    </comment>
    <comment ref="A27" authorId="0" shapeId="0">
      <text>
        <r>
          <rPr>
            <b/>
            <sz val="9"/>
            <color indexed="81"/>
            <rFont val="Tahoma"/>
            <family val="2"/>
          </rPr>
          <t>Author:</t>
        </r>
        <r>
          <rPr>
            <sz val="9"/>
            <color indexed="81"/>
            <rFont val="Tahoma"/>
            <family val="2"/>
          </rPr>
          <t xml:space="preserve">
Not all patients under  lymphadenectomy</t>
        </r>
      </text>
    </comment>
  </commentList>
</comments>
</file>

<file path=xl/sharedStrings.xml><?xml version="1.0" encoding="utf-8"?>
<sst xmlns="http://schemas.openxmlformats.org/spreadsheetml/2006/main" count="2251" uniqueCount="716">
  <si>
    <t>Klapdor et al. 2014</t>
  </si>
  <si>
    <t>Author and  Publication Year</t>
  </si>
  <si>
    <t>Title</t>
  </si>
  <si>
    <t>Excluded or not with reason</t>
  </si>
  <si>
    <t>Andikyan et al. 2014</t>
  </si>
  <si>
    <t>Cervical conization and sentinel lymph node mapping in the treatment of stage I cervical cancer: is less enough?</t>
  </si>
  <si>
    <t>excluded. No SLN results.</t>
  </si>
  <si>
    <t>Holman et al. 2014</t>
  </si>
  <si>
    <t>Sentinel lymph node evaluation in women with cervical cancer</t>
  </si>
  <si>
    <t>excluded. Not a an original study.</t>
  </si>
  <si>
    <t>Value and advantages of preoperative sentinel lymph node imaging with SPECT/CT in cervical cancer</t>
  </si>
  <si>
    <t xml:space="preserve">excluded. Not for early-stage CC. </t>
  </si>
  <si>
    <t>Clinical analysis of sentinel lymph node identification in patients with cervical cancer</t>
  </si>
  <si>
    <t>Zhang et al. 2014</t>
  </si>
  <si>
    <t>Allameh et al. 2015</t>
  </si>
  <si>
    <t>Sentinel lymph node mapping in early stage of endometrial and cervical cancers</t>
  </si>
  <si>
    <t>Bats et al. 2015</t>
  </si>
  <si>
    <t>Feasibility and performance of lymphoscintigraphy in sentinel lymph node biopsy for early cervical cancer: results of the prospective multicenter SENTICOL study</t>
  </si>
  <si>
    <t>de Freitas et al. 2015</t>
  </si>
  <si>
    <t>Can a Sentinel Node Mapping Algorithm Detect All Positive
Lymph Nodes in Cervical Cancer?</t>
  </si>
  <si>
    <t>Imboden et al. 2015</t>
  </si>
  <si>
    <t>A Comparison of Radiocolloid and Indocyanine Green Fluorescence Imaging, Sentinel Lymph Node Mapping in Patients with Cervical Cancer Undergoing Laparoscopic Surgery</t>
  </si>
  <si>
    <t>Kato et al. 2015</t>
  </si>
  <si>
    <t>Availability of tissue rinse liquid-based cytology for the rapid diagnosis of sentinel lymph node metastasis and improved bilateral detection by photodynamic eye camera</t>
  </si>
  <si>
    <t xml:space="preserve">Wuntakal et al. 2015 </t>
  </si>
  <si>
    <t>Location of Sentinel Lymph Node in Cervical Carcinoma and Factors Associated With Unilateral Detection</t>
  </si>
  <si>
    <t>Sentinel lymph node detection rates using indocyanine green in women with early-stage cervical cancer</t>
  </si>
  <si>
    <t>Excluded. CC patients &lt; 10.</t>
  </si>
  <si>
    <t xml:space="preserve"> Aoki et al. 2022</t>
  </si>
  <si>
    <t>Indocyanine green-guided sentinel lymph node mapping during laparoscopic surgery with vaginal cuff closure but no uterine manipulator for cervical cancer</t>
  </si>
  <si>
    <t>False Negative, n</t>
  </si>
  <si>
    <t>All Postive (FN+TP), n</t>
  </si>
  <si>
    <t>Sentinel Lymph Node Mapping With Near-Infrared Fluorescent Imaging Using Indocyanine Green: A New Tool for Laparoscopic Platform in Patients With Endometrial and Cervical Cancer</t>
  </si>
  <si>
    <t>Excluded (no FNR data)</t>
  </si>
  <si>
    <t>Excluded (CC patients&lt;10)</t>
  </si>
  <si>
    <t>Colturato et al. 2016</t>
  </si>
  <si>
    <t>Lymph node micrometastases in initial stage cervical cancer and tumoral recurrence</t>
  </si>
  <si>
    <t>Sample size</t>
  </si>
  <si>
    <t>Included.</t>
  </si>
  <si>
    <t>Excluded (no SLN data)</t>
  </si>
  <si>
    <t>Cusimano et al. 2017</t>
  </si>
  <si>
    <t>Implementing a Cervical Sentinel Lymph Node Biopsy Program: Quality Improvement in Gynaecologic Oncology</t>
  </si>
  <si>
    <t>IA1-IB1</t>
  </si>
  <si>
    <t>Included</t>
  </si>
  <si>
    <t>Included (having IA-IIA patients number and the NPV is 100%)</t>
  </si>
  <si>
    <t>Abdominal radical trachelectomy guided by sentinel lymph node biopsy for stage IB1 cervical cancer with tumors &gt;2 cm</t>
  </si>
  <si>
    <t>IB1</t>
  </si>
  <si>
    <t>IB1-IIA</t>
  </si>
  <si>
    <t>Deng et al. 2017</t>
  </si>
  <si>
    <t>Di Martino et al. 2017</t>
  </si>
  <si>
    <t>Indocyanine Green versus Radiotracer with or without Blue Dye for Sentinel Lymph Node Mapping in Stage &gt;IB1 Cervical Cancer (&gt;2 cm)</t>
  </si>
  <si>
    <t>Clinical Stages</t>
  </si>
  <si>
    <t>Pathological Stages</t>
  </si>
  <si>
    <t>Lu et al. 2017</t>
  </si>
  <si>
    <t>Application of carbon nanoparticles in laparoscopic sentinel lymph node detection in patients with early-stage cervical cancer</t>
  </si>
  <si>
    <t>IA2–IIA</t>
  </si>
  <si>
    <t>Tanaka et al. 2017</t>
  </si>
  <si>
    <t>The detection of sentinel lymph nodes in laparoscopic surgery for uterine cervical cancer using 99m-technetium-tin colloid, indocyanine green, and blue dye</t>
  </si>
  <si>
    <t>IA-IIA1</t>
  </si>
  <si>
    <t>Buda et al. 2018</t>
  </si>
  <si>
    <t>Laparoscopic Sentinel Node Mapping in Cervical and Endometrial Malignancies: A Case-Control Study Comparing Two Near-Infrared Fluorescence Systems</t>
  </si>
  <si>
    <t>Excluded (Patients were not all CC)</t>
  </si>
  <si>
    <t>Real-Time Fluorescent Sentinel Lymph Node Mapping with Indocyanine Green in Women with Previous Conization Undergoing Laparoscopic Surgery for Early Invasive Cervical Cancer: Comparison with Radiotracer +/- Blue Dye</t>
  </si>
  <si>
    <t>IA-IB1</t>
  </si>
  <si>
    <t>Cea Garcia et al. 2018</t>
  </si>
  <si>
    <t>Selective biopsy of the sentinel node in cancer of cervix: Experience in validation phase</t>
  </si>
  <si>
    <t>Beavis et al. 2016</t>
  </si>
  <si>
    <t>Buda et al. 2016</t>
  </si>
  <si>
    <t>Impact of Indocyanine Green for Sentinel Lymph Node Mapping in Early Stage Endometrial and Cervical Cancer: Comparison with Conventional Radiotracer 99mTc and/or Blue Dye</t>
  </si>
  <si>
    <t>1A2–1B1</t>
  </si>
  <si>
    <t>IA2-IIA</t>
  </si>
  <si>
    <t>Dostálek et al. 2018</t>
  </si>
  <si>
    <t>SLN biopsy in cervical cancer patients with tumors larger than 2cm and 4cm</t>
  </si>
  <si>
    <t>Excluded (not focus on early-stage of CC)</t>
  </si>
  <si>
    <t>Kim et al. 2018</t>
  </si>
  <si>
    <t>The efficacy of sentinel lymph node mapping with indocyanine green in cervical cancer</t>
  </si>
  <si>
    <t>IA1-IIA</t>
  </si>
  <si>
    <t>Soergel et al. 2018</t>
  </si>
  <si>
    <t>Sentinel lymphadenectomy in cervical cancer using near infrared fluorescence from indocyanine green combined with technetium-99m-nanocolloid</t>
  </si>
  <si>
    <t>Salvo et al. 2017</t>
  </si>
  <si>
    <t>Sensitivity and negative predictive value for sentinel lymph node biopsy in women with early-stage cervical cancer</t>
  </si>
  <si>
    <t>IA1–IIA1</t>
  </si>
  <si>
    <t>Sonoda et al. 2018</t>
  </si>
  <si>
    <t>IA-IIB</t>
  </si>
  <si>
    <t>Value of Intraoperative Cytological and Pathological Sentinel Lymph Node Diagnosis in Fertility-Sparing Trachelectomy for Early-Stage Cervical Cancer</t>
  </si>
  <si>
    <t>In situ-IIA1</t>
  </si>
  <si>
    <t>Yahata et al. 2018</t>
  </si>
  <si>
    <t>Prognostic outcome and complications of sentinel lymph node navigation surgery for early-stage cervical cancer</t>
  </si>
  <si>
    <t>Surgical treatment and outcome of early invasive adenocarcinoma of the uterine cervix (FIGO stage IA1)</t>
  </si>
  <si>
    <t>Duplicates to above.</t>
  </si>
  <si>
    <t>Diaz-Feijoo et al. 2019</t>
  </si>
  <si>
    <t>Clinical management of early-stage cervical cancer: The role of sentinel lymph node biopsy in tumors &lt;=2cm</t>
  </si>
  <si>
    <t>IA2-IIA1</t>
  </si>
  <si>
    <t>Bizzarri et al. 2020</t>
  </si>
  <si>
    <t>Role of one-step nucleic acid amplification (OSNA) to detect sentinel lymph node low-volume metastasis in early-stage cervical cancer</t>
  </si>
  <si>
    <t>Diaz-Feijoo et al. 2020</t>
  </si>
  <si>
    <t>Prognostic Value and Therapeutic Implication of Laparoscopic Extraperitoneal Paraaortic Staging in Locally Advanced Cervical Cancer: A Spanish Multicenter Study</t>
  </si>
  <si>
    <t xml:space="preserve"> Santoro et al. 2020</t>
  </si>
  <si>
    <t>Standard ultrastaging compared to one- step nucleic acid amplification (OSNA) for the detection of sentinel lymph node metastases in early stage cervical cancer</t>
  </si>
  <si>
    <t>IA1-IIB</t>
  </si>
  <si>
    <t xml:space="preserve"> Bizzarri et al. 2024</t>
  </si>
  <si>
    <t xml:space="preserve">Survival associated with the use of one-step nucleic acid amplification (OSNA) to detect sentinel lymph node metastasis in cervical cancer </t>
  </si>
  <si>
    <t>Excluded (focused on advanced CC)</t>
  </si>
  <si>
    <t>Dostalek et al. 2020</t>
  </si>
  <si>
    <t>Impact of sentinel lymph node frozen section evaluation to avoid combined treatment in early-stage cervical cancer</t>
  </si>
  <si>
    <t>Early-stage CC, but no FIGO information</t>
  </si>
  <si>
    <t>Rychlik et al. 2020</t>
  </si>
  <si>
    <t xml:space="preserve">IA1- IB2 </t>
  </si>
  <si>
    <t>IA1- IIIC2</t>
  </si>
  <si>
    <t>Frozen section examination of sentinel lymph nodes can be used as a decisional tool in the surgical management of early cervical cancer</t>
  </si>
  <si>
    <t>Balaya et al. 2020</t>
  </si>
  <si>
    <t>Diagnostic value of frozen section examination of sentinel lymph nodes in early-stage cervical cancer at the time of ultrastaging</t>
  </si>
  <si>
    <t>Study Design</t>
  </si>
  <si>
    <t>Country</t>
  </si>
  <si>
    <t>Study period</t>
  </si>
  <si>
    <t>China</t>
  </si>
  <si>
    <t>June 2009 to December 2010</t>
  </si>
  <si>
    <t>FIGO 2008</t>
  </si>
  <si>
    <t xml:space="preserve">Criteria for CC staging </t>
  </si>
  <si>
    <t>Total included patients, n</t>
  </si>
  <si>
    <t>Total SLN number, n</t>
  </si>
  <si>
    <t>IB, n</t>
  </si>
  <si>
    <t>IA, n</t>
  </si>
  <si>
    <t>IIA, n</t>
  </si>
  <si>
    <t>IIB, n</t>
  </si>
  <si>
    <t>Not specified</t>
  </si>
  <si>
    <t>Squamous cell carcinoma (SCC)</t>
  </si>
  <si>
    <t>Adenosquamous cell carcinoma (AS)</t>
  </si>
  <si>
    <t>Adenocarcinoma (AD)</t>
  </si>
  <si>
    <t>Other cancer histology type</t>
  </si>
  <si>
    <t>Retrospective study</t>
  </si>
  <si>
    <t>Japan</t>
  </si>
  <si>
    <t>In situ, n</t>
  </si>
  <si>
    <t>Reference Standard</t>
  </si>
  <si>
    <t>Number of patients with False Negative, n</t>
  </si>
  <si>
    <t>Number of all patients with Positive (FN+TP), n</t>
  </si>
  <si>
    <t>1, 2, and 6</t>
  </si>
  <si>
    <t>May 2005 to March 2017</t>
  </si>
  <si>
    <t>June 2005 to May 2017.</t>
  </si>
  <si>
    <t>Tc-99m</t>
  </si>
  <si>
    <t>Final histological results.</t>
  </si>
  <si>
    <t>Patients with unilateral pelvic sentinel dissection, n</t>
  </si>
  <si>
    <t>Methylene blue</t>
  </si>
  <si>
    <t>Bilateral pelvic lymphadenectomy</t>
  </si>
  <si>
    <t>Median=42.0 (range 24.0 to 71.0)</t>
  </si>
  <si>
    <t>March 2008 to November 2010</t>
  </si>
  <si>
    <t>Median=24.1 (range 17.3 to 32.8)</t>
  </si>
  <si>
    <t>Median=45.5 (range 23.0 to 67.0)</t>
  </si>
  <si>
    <t>Prospective longitudinal study</t>
  </si>
  <si>
    <t>Brazil</t>
  </si>
  <si>
    <t>FIGO</t>
  </si>
  <si>
    <t>Presence of lymphovascular
space invasion (LVSI), n</t>
  </si>
  <si>
    <t xml:space="preserve">Patients with Parametrial SLN </t>
  </si>
  <si>
    <t>January 2005 to June 2007</t>
  </si>
  <si>
    <t>France</t>
  </si>
  <si>
    <t>Prospective multicenter study</t>
  </si>
  <si>
    <t>44.4 ±13.6</t>
  </si>
  <si>
    <t>23.7±5.5</t>
  </si>
  <si>
    <r>
      <t>BMI (kg/m</t>
    </r>
    <r>
      <rPr>
        <b/>
        <vertAlign val="superscript"/>
        <sz val="10"/>
        <color theme="1"/>
        <rFont val="Calibri"/>
        <family val="2"/>
        <scheme val="minor"/>
      </rPr>
      <t>2</t>
    </r>
    <r>
      <rPr>
        <b/>
        <sz val="11"/>
        <color theme="1"/>
        <rFont val="Calibri"/>
        <family val="2"/>
        <scheme val="minor"/>
      </rPr>
      <t>)</t>
    </r>
  </si>
  <si>
    <t>2 plus 6</t>
  </si>
  <si>
    <t>Pelvic and para-aortic lymphadenectomy</t>
  </si>
  <si>
    <t>Others, n</t>
  </si>
  <si>
    <t>Patients number of SLN detection, n</t>
  </si>
  <si>
    <t>2 FN located here</t>
  </si>
  <si>
    <t>Neoadjuvent treatment, n</t>
  </si>
  <si>
    <t>Standard radical hysterectomy, including parametrectomy and systematic bilateral pelvic lymphadenectomy</t>
  </si>
  <si>
    <t xml:space="preserve">Patients with para-aortic SLN </t>
  </si>
  <si>
    <t>Switzerland</t>
  </si>
  <si>
    <t>Retrospective analysis</t>
  </si>
  <si>
    <t xml:space="preserve">Tc-99m &amp; Patent blue </t>
  </si>
  <si>
    <t xml:space="preserve">2 plus 6 </t>
  </si>
  <si>
    <t>Mean=47.0</t>
  </si>
  <si>
    <t>Mean=43.4</t>
  </si>
  <si>
    <t>Diameter of the tumor, mm</t>
  </si>
  <si>
    <t>Median=25</t>
  </si>
  <si>
    <t>Median=29</t>
  </si>
  <si>
    <t>Diameter of the tumor&gt;2 cm, n</t>
  </si>
  <si>
    <t>January 2005 to December 2013</t>
  </si>
  <si>
    <t xml:space="preserve"> Internal iliac SLN, % </t>
  </si>
  <si>
    <t>Patients with Internal iliac SLN, n</t>
  </si>
  <si>
    <t xml:space="preserve"> External iliac SLN, %</t>
  </si>
  <si>
    <t>Patients with External iliac SLN, n</t>
  </si>
  <si>
    <t>Patients with Common iliac SLN, n</t>
  </si>
  <si>
    <t xml:space="preserve">Common iliac SLN, % </t>
  </si>
  <si>
    <t>Obturator (interiliac region) SLN, %</t>
  </si>
  <si>
    <t xml:space="preserve">Para-aortic SLN, % </t>
  </si>
  <si>
    <t>presacral  SLN, %</t>
  </si>
  <si>
    <t>Patients with Obturator (interiliac region) SLN, n</t>
  </si>
  <si>
    <t>334 (external, internal, and interilliac)</t>
  </si>
  <si>
    <t>2 plus 6, then 1</t>
  </si>
  <si>
    <t>Tc-99m &amp; Patent blue, then ICG</t>
  </si>
  <si>
    <t xml:space="preserve">lymphadenectomy </t>
  </si>
  <si>
    <t>ICG</t>
  </si>
  <si>
    <t>April 2008 to January 2011</t>
  </si>
  <si>
    <t>Italy</t>
  </si>
  <si>
    <t>January 2011 to August 2012</t>
  </si>
  <si>
    <t>Prospective cohort study</t>
  </si>
  <si>
    <t>Can a Sentinel Node Mapping Algorithm Detect All Positive Lymph Nodes in Cervical Cancer?</t>
  </si>
  <si>
    <t>61.0 ± 13.4</t>
  </si>
  <si>
    <t>Retrospective cohort study</t>
  </si>
  <si>
    <t>Tc-99m &amp; Patent blue, ICG, and blue alone</t>
  </si>
  <si>
    <t>1A2–IB1</t>
  </si>
  <si>
    <t>Systematic pelvic lymphadenectomy</t>
  </si>
  <si>
    <t>1 (Mainly) or 3</t>
  </si>
  <si>
    <t>Cibula et al. 2016</t>
  </si>
  <si>
    <t>Risk of micrometastases in non-sentinel pelvic lymph nodes in cervical cancer</t>
  </si>
  <si>
    <t>Czech Republic</t>
  </si>
  <si>
    <t>IB1-IIB</t>
  </si>
  <si>
    <t>Pelvic lymphadenectomy</t>
  </si>
  <si>
    <t>Canada</t>
  </si>
  <si>
    <t>August 2010 to February 2014</t>
  </si>
  <si>
    <t>Median=42.0 (range 28.0 to 61.0)</t>
  </si>
  <si>
    <t>Median=25.0 (range 19.0 to 39.0)</t>
  </si>
  <si>
    <t>Median=12.0 (range 0.9 to 55.0)</t>
  </si>
  <si>
    <t>1, 2, or 3</t>
  </si>
  <si>
    <t>2 &amp; 6</t>
  </si>
  <si>
    <t>Most positive SLNs were found in internal, external, or obturator nodal basins (7 of 8, 87.5%). However, one positive SLN was found in the common iliac basin (1 of 8, 12.5%; ID #7) and thus would not have been removed on standard pelvic lymphadenectomy. Ultrastaging for SLNs detected two micrometastases (ID #4 and 6) and one ITC (ID #7).</t>
  </si>
  <si>
    <t>March 2003 to July 2015</t>
  </si>
  <si>
    <t>FIGO 2009</t>
  </si>
  <si>
    <t>Mean=28.5 (range 19.0 to 40.0)</t>
  </si>
  <si>
    <t xml:space="preserve">Median=26.0 (range 16.0 to 35.0 ) </t>
  </si>
  <si>
    <t>46 (with internal illiac)</t>
  </si>
  <si>
    <t xml:space="preserve">Tc-99m </t>
  </si>
  <si>
    <t>Multicenter, retrospective observational study</t>
  </si>
  <si>
    <t>January 2008 to December 2016</t>
  </si>
  <si>
    <t>Multiple European countries</t>
  </si>
  <si>
    <t>Median=49.0 (range 26.0 to 77.0)</t>
  </si>
  <si>
    <t>Median=46.0 (range 25.0 to 72.0)</t>
  </si>
  <si>
    <t>Median=24.1 (range 17.4 to 41.5)</t>
  </si>
  <si>
    <t>Median=24.2 (range 18.4 to 35.2)</t>
  </si>
  <si>
    <t>Tracer used (original)</t>
  </si>
  <si>
    <t>Abdominal radical trachelectomy (ART)</t>
  </si>
  <si>
    <t>Patients with no pelvic sentinel dissection, n</t>
  </si>
  <si>
    <t>2 Macro = macrometastasis; 1 MM =micrometastasis. One internal, one external, and one parametrial.</t>
  </si>
  <si>
    <t>January 2014 to January 2016</t>
  </si>
  <si>
    <t>Systemic pelvic lymphadenectomy with or without para-aortic lymphadenectomy</t>
  </si>
  <si>
    <t>Median=42.0 (range 34.0 to 53.0)</t>
  </si>
  <si>
    <t>Median=26.0 (range 18.9 to 52.0)</t>
  </si>
  <si>
    <t>CNP</t>
  </si>
  <si>
    <t>Papadia et al. 2017</t>
  </si>
  <si>
    <t>The combination of preoperative PET/CT and sentinel lymph node biopsy in the surgical management of early-stage cervical cancer</t>
  </si>
  <si>
    <t xml:space="preserve">December 2008 to November 2016 </t>
  </si>
  <si>
    <t>Median=47.0 (range 27.0 to 72.0)</t>
  </si>
  <si>
    <t>Median=24.0 (range 18.4 to 35.2)</t>
  </si>
  <si>
    <t>IA1–IIA</t>
  </si>
  <si>
    <t>ICG=38; Tc-99m and blue dye=22</t>
  </si>
  <si>
    <t>1 or 2&amp;6</t>
  </si>
  <si>
    <t>54 (pelvis)</t>
  </si>
  <si>
    <t>Of the two patients with metastatic disease to the NSLNs only, the SLN mapping failed in one case in which no SLN could be identified after combined Tc99 and patent blue injection. This patient had a squamous cell carcinoma with a maximum tumor diameter of 2.3 cm.</t>
  </si>
  <si>
    <t>Umited States</t>
  </si>
  <si>
    <t>August 1997 to October 2015</t>
  </si>
  <si>
    <t>Median=26.6 (range 15.9 to 47.8)</t>
  </si>
  <si>
    <t>median=30 (range 0 to 60)</t>
  </si>
  <si>
    <t>1, 2, 6, or 2&amp;6</t>
  </si>
  <si>
    <t>ICG=66, Tc-99m or patent blue=31, Tc-99m and blue dye=31</t>
  </si>
  <si>
    <t>246 (including internal iliac)</t>
  </si>
  <si>
    <t xml:space="preserve">Patients with presacral  SLN </t>
  </si>
  <si>
    <t>1=32, 2=66, and 3=90</t>
  </si>
  <si>
    <t>H&amp;E (hematoxylin and eosin)(Yes=1; No=0)</t>
  </si>
  <si>
    <t>IHC (Immunohistochemistry) (Yes=1; No=0)</t>
  </si>
  <si>
    <t>The one patient with false-negative findings on SLN biopsy was a patient with bilateral SLNs detected and a total of seven SLNs detected. On the left side, she had one SLN detected in the parametrium, one along the left external iliac vessels, and two along the left common iliac vessels. Both the parametrial SLN and the external iliac SLN were positive for metastatic disease. On the right side, she had three external iliac SLNs detected. All three were negative for metastatic disease; however, a right obturator node was positive for metastatic disease.</t>
  </si>
  <si>
    <t>September 2012 to May 2016</t>
  </si>
  <si>
    <t>46.0±10.7</t>
  </si>
  <si>
    <t>22.5±4.3</t>
  </si>
  <si>
    <t xml:space="preserve">March 2011 to April 2017 </t>
  </si>
  <si>
    <t>Pathologic Stages</t>
  </si>
  <si>
    <t>pIn situ, n</t>
  </si>
  <si>
    <t>pIA, n</t>
  </si>
  <si>
    <t>pIB, n</t>
  </si>
  <si>
    <t>pIIA, n</t>
  </si>
  <si>
    <t>pIIB, n</t>
  </si>
  <si>
    <t>CIN/CIS-IB2</t>
  </si>
  <si>
    <r>
      <t>Tc-99m</t>
    </r>
    <r>
      <rPr>
        <sz val="11"/>
        <color theme="1"/>
        <rFont val="Aptos Narrow"/>
        <family val="2"/>
      </rPr>
      <t>±</t>
    </r>
    <r>
      <rPr>
        <sz val="11"/>
        <color theme="1"/>
        <rFont val="Calibri"/>
        <family val="2"/>
      </rPr>
      <t>patent blue</t>
    </r>
  </si>
  <si>
    <t>2 or 2&amp;6</t>
  </si>
  <si>
    <t>Median=46.0 (range 29.0 to 71.0)</t>
  </si>
  <si>
    <t>Median=42.0 (range 28.0 to 68.0)</t>
  </si>
  <si>
    <t xml:space="preserve">Median=24.0 (range 17.0 to 35.0) </t>
  </si>
  <si>
    <t>Median=22.0 (range 16.0 to 34.0)</t>
  </si>
  <si>
    <r>
      <t xml:space="preserve">Mean or Median BMI </t>
    </r>
    <r>
      <rPr>
        <b/>
        <sz val="11"/>
        <color theme="1"/>
        <rFont val="Aptos Narrow"/>
        <family val="2"/>
      </rPr>
      <t>≥</t>
    </r>
    <r>
      <rPr>
        <b/>
        <sz val="11"/>
        <color theme="1"/>
        <rFont val="Calibri"/>
        <family val="2"/>
        <scheme val="minor"/>
      </rPr>
      <t>25 kg/m2 (yes=1, no=0)</t>
    </r>
  </si>
  <si>
    <t>Mean or median age, years</t>
  </si>
  <si>
    <t>Median=38.0 (range 21.0 to 68.0)</t>
  </si>
  <si>
    <t>Mean or Median BMI, kg/m2</t>
  </si>
  <si>
    <t>Mean=48.0; Median=45.0 (range 32.0 to 69.0)</t>
  </si>
  <si>
    <t>Study ID</t>
  </si>
  <si>
    <t>Macro (Type of metastasis) in SLN , n</t>
  </si>
  <si>
    <t>Micro (Type of metastasis) in SLN , n</t>
  </si>
  <si>
    <t>Isolated tumor cells, ITC (Type of metastasis)  in SLN, n</t>
  </si>
  <si>
    <t>16 (including internal iliac)</t>
  </si>
  <si>
    <t>53 (including internal iliac)</t>
  </si>
  <si>
    <t>Parametrial  SLN, %</t>
  </si>
  <si>
    <t>No. of positive SLN, n</t>
  </si>
  <si>
    <t xml:space="preserve">Tc-99m=106, indigocarmine (IDC)=114, ICG=43 </t>
  </si>
  <si>
    <t>Systematic pelvic lymph node dissection (PLND)</t>
  </si>
  <si>
    <t>1=25, 3=94, PLND=116</t>
  </si>
  <si>
    <t>Spain</t>
  </si>
  <si>
    <t>January 2012 to April 2017</t>
  </si>
  <si>
    <t xml:space="preserve">FIGO </t>
  </si>
  <si>
    <t>46.0 ± 10.1</t>
  </si>
  <si>
    <t>24.8 ± 4.4</t>
  </si>
  <si>
    <t>Hysterectomy or radical trachelectomy and bilateral pelvic lymph node dissection</t>
  </si>
  <si>
    <t xml:space="preserve">22.4 ± 9.0 </t>
  </si>
  <si>
    <t>Tc-99m + MB</t>
  </si>
  <si>
    <t>2 &amp; 3</t>
  </si>
  <si>
    <t>Republic of Korea</t>
  </si>
  <si>
    <t>Single-center, retrospective study</t>
  </si>
  <si>
    <t>August 2015 to January 2017</t>
  </si>
  <si>
    <t>Age (mean±SD or specified), years</t>
  </si>
  <si>
    <t>Median=45.0 (range 29.0 to 77.0)</t>
  </si>
  <si>
    <t>Median=22.4 (range 18.0 to 29.9)</t>
  </si>
  <si>
    <t>Previous conization (LEEP), n</t>
  </si>
  <si>
    <t>Median=24.0 (range 1.0 to 80.0)</t>
  </si>
  <si>
    <t>25 (&gt;=4 cm)</t>
  </si>
  <si>
    <t>Germany</t>
  </si>
  <si>
    <t>Mean=50.7 (range 33.0 to 82.0)</t>
  </si>
  <si>
    <t xml:space="preserve">Mean=24.1 (range 2.0 to 55.0) </t>
  </si>
  <si>
    <t xml:space="preserve">Complete pelvic lymphadenectomy </t>
  </si>
  <si>
    <t>1 (FN)</t>
  </si>
  <si>
    <t>2 (FN)</t>
  </si>
  <si>
    <t>3 (FN)</t>
  </si>
  <si>
    <t>longitudinal axis vs. short axis</t>
  </si>
  <si>
    <t>Notes</t>
  </si>
  <si>
    <t>January 2009 to December 2015</t>
  </si>
  <si>
    <t>Median=33.0 (range 21.0 to 73.0)</t>
  </si>
  <si>
    <t>Median=33.0 (range 21.0 to 43.0)</t>
  </si>
  <si>
    <t>September 2000 to October 2016</t>
  </si>
  <si>
    <t>Systematic and bilateral pelvic lymphadenectomy</t>
  </si>
  <si>
    <r>
      <t>48.4</t>
    </r>
    <r>
      <rPr>
        <sz val="11"/>
        <color theme="1"/>
        <rFont val="Aptos Narrow"/>
        <family val="2"/>
      </rPr>
      <t>±</t>
    </r>
    <r>
      <rPr>
        <sz val="11"/>
        <color theme="1"/>
        <rFont val="Calibri"/>
        <family val="2"/>
        <scheme val="minor"/>
      </rPr>
      <t>12.2</t>
    </r>
  </si>
  <si>
    <t>Median=25.0 (range 18.0 to 28.0)</t>
  </si>
  <si>
    <t>1=40, 2=62, and 3=20</t>
  </si>
  <si>
    <t>Tc-99m, MB</t>
  </si>
  <si>
    <t>2, 3, or 2&amp;3</t>
  </si>
  <si>
    <t>Prospective multicentric database study</t>
  </si>
  <si>
    <t>January 2005 to December  2012</t>
  </si>
  <si>
    <t>FIGO 2018</t>
  </si>
  <si>
    <t>Median=42.0 (range 22.0 to 85.0)</t>
  </si>
  <si>
    <t>Median=22.5 (range 14.6 to 42.2)</t>
  </si>
  <si>
    <t>1=289, 3=24</t>
  </si>
  <si>
    <t>ICG, Tc-99m and patent blue</t>
  </si>
  <si>
    <t>Tc-99m and patent blue</t>
  </si>
  <si>
    <t>801 (including internal +obturator)</t>
  </si>
  <si>
    <t xml:space="preserve">frozen compared to ultrastaging; After exclusion of patients with ITCs, there was no impact of age,
BMI, previous conisation and presence of LVSI on false-negative SLN after FSE. By multivariate analysis, tumor size larger than 20 mm (OR = 4.46, 95%IC= [1.45–13.66], p = 0.01) and preoperative brachytherapy (OR=4.47, 95%IC=[1.37–14.63], p=0.01)were retained as independent risk-factors of having false-negative. </t>
  </si>
  <si>
    <t>November 2017 to July 2019</t>
  </si>
  <si>
    <t>Prospectivde cohort study</t>
  </si>
  <si>
    <t xml:space="preserve">Systematic pelvic lymphadenectomy </t>
  </si>
  <si>
    <t>Median=40.5 (range 31.0 to 57.0)</t>
  </si>
  <si>
    <t>Median=23.5 (range 19.0 to 33.0)</t>
  </si>
  <si>
    <t>Median=16.5 (range 1.0 to 34.0)</t>
  </si>
  <si>
    <t>1=12, 2=3, and 3=3</t>
  </si>
  <si>
    <t xml:space="preserve">intra- operative OSNA measurement </t>
  </si>
  <si>
    <t>1(FN)</t>
  </si>
  <si>
    <t>6 +1 (FN)</t>
  </si>
  <si>
    <t>Retrospective single- institution study</t>
  </si>
  <si>
    <t>May 2005 to December 2015</t>
  </si>
  <si>
    <t>TNM stage</t>
  </si>
  <si>
    <t xml:space="preserve">
Ultrastaging (Yes=1; No=0)</t>
  </si>
  <si>
    <t>44.4±12.7</t>
  </si>
  <si>
    <t>25.5±5.4</t>
  </si>
  <si>
    <t>23.4±18.0</t>
  </si>
  <si>
    <t>3=All</t>
  </si>
  <si>
    <t>16 +8 (FN)</t>
  </si>
  <si>
    <t>2+12 (FN)</t>
  </si>
  <si>
    <t>10 (FN)</t>
  </si>
  <si>
    <t>Favre et al. 2020</t>
  </si>
  <si>
    <t>Sentinel Lymph-Node Biopsy in Early-Stage Cervical Cancer: The 4-Year Follow-Up Results of the Senticol 2 Trial</t>
  </si>
  <si>
    <t xml:space="preserve">Randomized multicenter trial </t>
  </si>
  <si>
    <t>December
2008 to November 2011</t>
  </si>
  <si>
    <t>Median=41.7</t>
  </si>
  <si>
    <t>Median=22.6</t>
  </si>
  <si>
    <t>IA1-IIA1</t>
  </si>
  <si>
    <t>Pelvic-lymph-node dissection (PLND)</t>
  </si>
  <si>
    <t>Gil-Ibanez et al. 2020</t>
  </si>
  <si>
    <t>Vaginal fertility-sparing surgery and laparoscopic sentinel lymph node detection in early cervical cancer. Retrospective study with 15 years of follow-up</t>
  </si>
  <si>
    <t>March 2005 to April 2018</t>
  </si>
  <si>
    <t>Median=33.5 (range 22.0 to 44.0)</t>
  </si>
  <si>
    <t>2&amp;3</t>
  </si>
  <si>
    <t>Luhrs et al. 2020</t>
  </si>
  <si>
    <t>Combining Indocyanine Green and Tc99-nanocolloid does not increase the detection rate of sentinel lymph nodes in early stage cervical cancer compared to Indocyanine Green alone</t>
  </si>
  <si>
    <t>Sweden</t>
  </si>
  <si>
    <t>November 2014 to March 2017</t>
  </si>
  <si>
    <t>Prospective study</t>
  </si>
  <si>
    <t>Papathemelis et al. 2020</t>
  </si>
  <si>
    <t>Value of indocyanine green pelvic lymph node mapping in the surgical approach of cervical cancer</t>
  </si>
  <si>
    <t>Wang et al. 2020</t>
  </si>
  <si>
    <t>Detection of sentinel lymph node in laparoscopic surgery for uterine cervical cancer using carbon nanoparticles</t>
  </si>
  <si>
    <t>Median=39.0 (range 23.0 to 79.0)</t>
  </si>
  <si>
    <t>Median=24.4 (range 16.9 to 39.1)</t>
  </si>
  <si>
    <t>Median=17.0 (range 1.0 to 70.0)</t>
  </si>
  <si>
    <t>IA-IIA</t>
  </si>
  <si>
    <t>Retrospective single-arm, single-center study</t>
  </si>
  <si>
    <t>Prospective single-arm study</t>
  </si>
  <si>
    <t>December 2015 to April 2018</t>
  </si>
  <si>
    <t>Mean=51.2 (range 35.0 to 75.0)</t>
  </si>
  <si>
    <t xml:space="preserve">Mean=26.1 (range 16.0 to 37.0) </t>
  </si>
  <si>
    <t>Systematic pelvic lymphadenectomy,</t>
  </si>
  <si>
    <t>Retrospective single-arm, multiple-center study</t>
  </si>
  <si>
    <t xml:space="preserve">January 2001 and December 2018 </t>
  </si>
  <si>
    <r>
      <t>43.1</t>
    </r>
    <r>
      <rPr>
        <sz val="11"/>
        <color theme="1"/>
        <rFont val="Aptos Narrow"/>
        <family val="2"/>
      </rPr>
      <t>±</t>
    </r>
    <r>
      <rPr>
        <sz val="11"/>
        <color theme="1"/>
        <rFont val="Calibri"/>
        <family val="2"/>
        <scheme val="minor"/>
      </rPr>
      <t>11.8</t>
    </r>
  </si>
  <si>
    <r>
      <t>22.8</t>
    </r>
    <r>
      <rPr>
        <sz val="11"/>
        <color theme="1"/>
        <rFont val="Aptos Narrow"/>
        <family val="2"/>
      </rPr>
      <t>±</t>
    </r>
    <r>
      <rPr>
        <sz val="11"/>
        <color theme="1"/>
        <rFont val="Calibri"/>
        <family val="2"/>
        <scheme val="minor"/>
      </rPr>
      <t>4.1</t>
    </r>
  </si>
  <si>
    <t>pIIIC, n</t>
  </si>
  <si>
    <t>Tc-99m + MB=163, Tc-99m +ICG=7, MD=19, and ICG=1</t>
  </si>
  <si>
    <t>1, 2, 3</t>
  </si>
  <si>
    <t>Bilateral pelvic lymph node dissection</t>
  </si>
  <si>
    <t>481 (pelvic locations)</t>
  </si>
  <si>
    <t>January 2018 to March 2020</t>
  </si>
  <si>
    <t>Median=41.0 (range 21.0 to 71.0)</t>
  </si>
  <si>
    <t>Median=46.0 (range 33.0 to 87.0)</t>
  </si>
  <si>
    <t>Median=12.6 (range 1.5 to 57.0)</t>
  </si>
  <si>
    <t>Median=11.9 (range 1.5 to 54.0)</t>
  </si>
  <si>
    <t>December 2015 to March 2018</t>
  </si>
  <si>
    <t>45.0 ± 9.8</t>
  </si>
  <si>
    <t>23.8 ± 3.1</t>
  </si>
  <si>
    <t>7 (AD+AS)</t>
  </si>
  <si>
    <t>IB1-IIA1</t>
  </si>
  <si>
    <t xml:space="preserve">Pelvic lymphadenectomy </t>
  </si>
  <si>
    <t>Sentinel lymph node mapping for endometrial and cervical cancer in Denmark</t>
  </si>
  <si>
    <t>Bjornholt et al. 2021</t>
  </si>
  <si>
    <t>Pathological factors associated with non-sentinel lymph node metastasis in early stage cervical cancer</t>
  </si>
  <si>
    <t>Diniz et al. 2021</t>
  </si>
  <si>
    <t>Harano et al. 2021</t>
  </si>
  <si>
    <t>Clinical Study of Sentinel Lymph Node Detection Using Photodynamic Eye for Abdominal Radical Trachelectomy</t>
  </si>
  <si>
    <t>Histopathologic Validation of the Sentinel Node Technique for Early-Stage Cervical Cancer Patients</t>
  </si>
  <si>
    <t>Sentinel lymph node biopsy and morbidity outcomes in early cervical cancer: Results of a multicentre randomised trial (SENTICOL-2)</t>
  </si>
  <si>
    <t>Sponholtz et al. 2021</t>
  </si>
  <si>
    <t>Sentinel lymph node mapping in early-stage cervical cancer - A national prospective multicenter study (SENTIREC trial)</t>
  </si>
  <si>
    <t>Weissinger et al. 2021</t>
  </si>
  <si>
    <t>Lymph Node Staging with a Combined Protocol of 18F-FDG PET/MRI and Sentinel Node SPECT/CT: A Prospective Study in Patients with FIGO I/II Cervical Carcinoma</t>
  </si>
  <si>
    <t>Role of carbon nanoparticle suspension in sentinel lymph node biopsy for early-stage cervical cancer: a prospective study</t>
  </si>
  <si>
    <t>Ya et al. 2021</t>
  </si>
  <si>
    <t>Denmark</t>
  </si>
  <si>
    <t>Prospective multiple-center study</t>
  </si>
  <si>
    <t>Median=61.0 (range 24.0 to 85.0)</t>
  </si>
  <si>
    <t>Median=27.0 (range 17.0 to 46.0)</t>
  </si>
  <si>
    <t>pIVA, n</t>
  </si>
  <si>
    <t>Robolic assistant laparotomy (2 &amp; 3)</t>
  </si>
  <si>
    <t>Radical hysterectomy specimen</t>
  </si>
  <si>
    <t xml:space="preserve">May 2014 to April 2020 </t>
  </si>
  <si>
    <t>FIGO 2019</t>
  </si>
  <si>
    <t>Median=40.0 (range 22.0 to 76.0)</t>
  </si>
  <si>
    <t>Median=25.4 (range 17.9 to 41.4)</t>
  </si>
  <si>
    <t>1 OR 6</t>
  </si>
  <si>
    <t>0 (Only clinically suspected lymph nodes had frozen section)</t>
  </si>
  <si>
    <t>Open=27, 1=47, 2=18</t>
  </si>
  <si>
    <t>Patent blue= 69 or ICG=23</t>
  </si>
  <si>
    <t>Parametrial invasion, n</t>
  </si>
  <si>
    <t>Perineural invasion, n</t>
  </si>
  <si>
    <t>Depth of invasion (&gt;=10 mm), n</t>
  </si>
  <si>
    <t>Vaginal invasion, n</t>
  </si>
  <si>
    <t>January 2009 to January 2021</t>
  </si>
  <si>
    <t>IA2–IB2</t>
  </si>
  <si>
    <t>Prospective one-arm study</t>
  </si>
  <si>
    <t xml:space="preserve">Total pelvic lymphadenectomy </t>
  </si>
  <si>
    <t>Median=34.0 (range 23.0 to 40.0)</t>
  </si>
  <si>
    <t>3=abdominal radical trachelectomy (ART) or radical hysterectomy.</t>
  </si>
  <si>
    <t>March 2017 to January  2021</t>
  </si>
  <si>
    <t xml:space="preserve">Multicenter prospective cohort study </t>
  </si>
  <si>
    <t xml:space="preserve">Having information of &lt;2 cm compared to &gt;=2 cm </t>
  </si>
  <si>
    <t>28+ 12 FN</t>
  </si>
  <si>
    <t>Completion pelvic lymphadenectomy</t>
  </si>
  <si>
    <t>Median=44.0 (range 26.0 to 84.0)</t>
  </si>
  <si>
    <t>Median=25.0 (range 17.6 to 46.5)</t>
  </si>
  <si>
    <t>IA1-IB2</t>
  </si>
  <si>
    <t>March 2016 to April 2019</t>
  </si>
  <si>
    <t xml:space="preserve">IA-IIB </t>
  </si>
  <si>
    <r>
      <t>48.1</t>
    </r>
    <r>
      <rPr>
        <sz val="11"/>
        <color theme="1"/>
        <rFont val="Aptos Narrow"/>
        <family val="2"/>
      </rPr>
      <t>±</t>
    </r>
    <r>
      <rPr>
        <sz val="11"/>
        <color theme="1"/>
        <rFont val="Calibri"/>
        <family val="2"/>
        <scheme val="minor"/>
      </rPr>
      <t>12.2</t>
    </r>
  </si>
  <si>
    <t>25.8±6.0</t>
  </si>
  <si>
    <t>Bilateral systematic lymphadenectomy</t>
  </si>
  <si>
    <t>Tc-99m + ICG or blue dye</t>
  </si>
  <si>
    <t>p1A-pIIB</t>
  </si>
  <si>
    <t>other</t>
  </si>
  <si>
    <t>May 2017 to December 2019</t>
  </si>
  <si>
    <t>Median=46.0 (range 23.0 to 68.0)</t>
  </si>
  <si>
    <t xml:space="preserve">Mathevet et al. 2021 </t>
  </si>
  <si>
    <t>Baeten et al. 2022</t>
  </si>
  <si>
    <t>Feasibility of a drop-in gamma-probe for radioguided sentinel lymph detection in early-stage cervical cancer</t>
  </si>
  <si>
    <t>Devaja et al. 2022</t>
  </si>
  <si>
    <t>Sentinel lymph node biopsy alone in the management of early cervical carcinoma</t>
  </si>
  <si>
    <t>Luhrs et al. 2022</t>
  </si>
  <si>
    <t>Similar distribution of pelvic sentinel lymph nodes and nodal metastases in cervical and endometrial cancer. A prospective study based on lymphatic anatomy</t>
  </si>
  <si>
    <t>Niu et al. 2022</t>
  </si>
  <si>
    <t>Association Study between the Sentinel Lymph Node Biopsy and the Clinicopathological Features of Patients with Cervical Cancer</t>
  </si>
  <si>
    <t>Yahata et al. 2022</t>
  </si>
  <si>
    <t>Long-term follow up after sentinel node biopsy alone for early-stage cervical cancer</t>
  </si>
  <si>
    <t>Smits et al. 2023</t>
  </si>
  <si>
    <t>Finding the sentinel lymph node in early cervical cancer: When is unusual not uncommon?</t>
  </si>
  <si>
    <t>Prospective single-center cohort study</t>
  </si>
  <si>
    <t>October 2016 and October 2019</t>
  </si>
  <si>
    <t>Median=40.0 (range 25.0 to 74.0)</t>
  </si>
  <si>
    <t>Median=21.0 (range 15.4 to 32.9)</t>
  </si>
  <si>
    <t>IA2-IB1</t>
  </si>
  <si>
    <t>27 (&gt;=50%)</t>
  </si>
  <si>
    <t>Intraoperative
Frozen Section with H&amp;E (Yes=1; No=0)</t>
  </si>
  <si>
    <t xml:space="preserve">Systematic pelvic lymph node dissection and radical hysterectomy or trachelectomy </t>
  </si>
  <si>
    <t>Netherlands</t>
  </si>
  <si>
    <t xml:space="preserve">IA – IB2 or IIA1 </t>
  </si>
  <si>
    <t>Prospective, single-center, single-arm feasibility study</t>
  </si>
  <si>
    <t>Median=39.0 (range 26.0 to 72.0)</t>
  </si>
  <si>
    <t>Median=24.6 (range 20.3 to 39.6)</t>
  </si>
  <si>
    <t>Pelvic lymph node dissection (PLND)</t>
  </si>
  <si>
    <t>United Kingdom</t>
  </si>
  <si>
    <t>Lymph node and pelvic side wall recurrence</t>
  </si>
  <si>
    <t>January 2014  to December 2020</t>
  </si>
  <si>
    <t>Median=43.6 (range 23.0 to 85.0)</t>
  </si>
  <si>
    <t>Median=24.5 (range 16.9 to 50.7)</t>
  </si>
  <si>
    <r>
      <t xml:space="preserve">Route of Surgery </t>
    </r>
    <r>
      <rPr>
        <b/>
        <sz val="11"/>
        <color rgb="FFFF0000"/>
        <rFont val="Calibri"/>
        <family val="2"/>
        <scheme val="minor"/>
      </rPr>
      <t xml:space="preserve">1. </t>
    </r>
    <r>
      <rPr>
        <b/>
        <sz val="11"/>
        <color theme="1"/>
        <rFont val="Calibri"/>
        <family val="2"/>
        <scheme val="minor"/>
      </rPr>
      <t xml:space="preserve">Laparoscopic; </t>
    </r>
    <r>
      <rPr>
        <b/>
        <sz val="11"/>
        <color rgb="FFFF0000"/>
        <rFont val="Calibri"/>
        <family val="2"/>
        <scheme val="minor"/>
      </rPr>
      <t>2.</t>
    </r>
    <r>
      <rPr>
        <b/>
        <sz val="11"/>
        <color theme="1"/>
        <rFont val="Calibri"/>
        <family val="2"/>
        <scheme val="minor"/>
      </rPr>
      <t xml:space="preserve"> Robotic assisted; </t>
    </r>
    <r>
      <rPr>
        <b/>
        <sz val="11"/>
        <color rgb="FFFF0000"/>
        <rFont val="Calibri"/>
        <family val="2"/>
        <scheme val="minor"/>
      </rPr>
      <t>3.</t>
    </r>
    <r>
      <rPr>
        <b/>
        <sz val="11"/>
        <color theme="1"/>
        <rFont val="Calibri"/>
        <family val="2"/>
        <scheme val="minor"/>
      </rPr>
      <t xml:space="preserve"> Open, n</t>
    </r>
  </si>
  <si>
    <t>Median=12.0 (range 0.3 to 70.0)</t>
  </si>
  <si>
    <t>1 (for LNM)</t>
  </si>
  <si>
    <t>2 (for LNM)</t>
  </si>
  <si>
    <t>show data of most requently SLN positive area</t>
  </si>
  <si>
    <t>February 2019 to June 2021</t>
  </si>
  <si>
    <t>48.6 ± 12.9</t>
  </si>
  <si>
    <t>15 (&gt;4 cm)</t>
  </si>
  <si>
    <t>22 (&gt;2/3)</t>
  </si>
  <si>
    <t xml:space="preserve">Extensive hysterectomy/lymph node dissection </t>
  </si>
  <si>
    <t>January 2009 to December 2017</t>
  </si>
  <si>
    <t>Median=34.0 (range 21.0 to 73.0)</t>
  </si>
  <si>
    <t>1=2, 2=4, and 3=175</t>
  </si>
  <si>
    <t>5 (FN)</t>
  </si>
  <si>
    <t>Amengual et al. 2024</t>
  </si>
  <si>
    <t>Detecting Atypical Sentinel Lymph Nodes in Early-Stage Cervical Cancer Using a Standardized Technique with a Hybrid Tracer</t>
  </si>
  <si>
    <t>Survival associated with the use of sentinel lymph node in addition to lymphadenectomy in early-stage cervical cancer treated with surgery alone: A sub-analysis of the Surveillance in Cervical CANcer (SCCAN) collaborative study</t>
  </si>
  <si>
    <t>Bogani et al. 2024</t>
  </si>
  <si>
    <t>Sentinel node mapping, sentinel node mapping plus back-up lymphadenectomy, and lymphadenectomy in Early-sTage cERvical caNcer scheduled for fertilItY-sparing approach: The ETERNITY project</t>
  </si>
  <si>
    <t>Persson et al. 2024</t>
  </si>
  <si>
    <t>A prospective study evaluating an optimized sentinel node algorithm in early stage cervical cancer: The PROSACC-study</t>
  </si>
  <si>
    <t>Vemula Venkata et al. 2024</t>
  </si>
  <si>
    <t>Effectiveness of sentinel lymph node biopsy and bilateral pelvic nodal dissection using methylene blue dye in early-stage operable cervical cancer-A prospective study</t>
  </si>
  <si>
    <t>Median=39.0 (range 24.0 to 82.0)</t>
  </si>
  <si>
    <t>1=80, 3=20</t>
  </si>
  <si>
    <t>4+2 (FN)</t>
  </si>
  <si>
    <t>PLND</t>
  </si>
  <si>
    <t xml:space="preserve">Prospective, observational, descriptive, single-centre study </t>
  </si>
  <si>
    <t>January 2019 to October 2023</t>
  </si>
  <si>
    <t>Median=46.5 (range 40.0 to 54.0)</t>
  </si>
  <si>
    <t>Median=24.0 (range 22.0 to 27.0)</t>
  </si>
  <si>
    <t>Median=20.0 (range 5.0 to 30.0)</t>
  </si>
  <si>
    <t>1=8, 2=30</t>
  </si>
  <si>
    <t>Follow-up of recurrence</t>
  </si>
  <si>
    <t>Single-center, retrospective, cohort study</t>
  </si>
  <si>
    <t>May 2017 to January 2021</t>
  </si>
  <si>
    <t xml:space="preserve">January 2007 to December 2016 </t>
  </si>
  <si>
    <t xml:space="preserve">FIGO 2009 </t>
  </si>
  <si>
    <t>IB1-IIA2</t>
  </si>
  <si>
    <t>International, multicenter, retrospective study</t>
  </si>
  <si>
    <t>37.0% was &gt;45 years</t>
  </si>
  <si>
    <t xml:space="preserve"> </t>
  </si>
  <si>
    <t>Pelvic (with or without para-aortic) lymphadenectomy</t>
  </si>
  <si>
    <t xml:space="preserve">radiocolloid in 181 (60.3 %), blue dye in 283 (94.3 %) (combined radiocolloid and blue dye in 177 - 59.0 %), indocyanine green in 5 (1.7 %) </t>
  </si>
  <si>
    <t>1, 2, 5</t>
  </si>
  <si>
    <t>Bilateral systematic pelvic lymphadenectomy</t>
  </si>
  <si>
    <t>OSNA</t>
  </si>
  <si>
    <t>1=103, 2=26, and 3=28</t>
  </si>
  <si>
    <t>Median=24.0 (range 17.3 to 35.5)</t>
  </si>
  <si>
    <t>Retrospective, multi-institutional study</t>
  </si>
  <si>
    <t xml:space="preserve">January 2000 to December 2022 </t>
  </si>
  <si>
    <t>Median=33.0 (range 22.0 to 41.0)</t>
  </si>
  <si>
    <t>Median=20.6 (range 18.0 to 27.0)</t>
  </si>
  <si>
    <t>17 (G1&amp;2)</t>
  </si>
  <si>
    <t>Bilateral pelvic LND</t>
  </si>
  <si>
    <t>Sensitivity	66.7 %
Specificity	100 %
Positive predictive value	100 %
Negative predictive value	96.5 %</t>
  </si>
  <si>
    <t>SLN mapping using Ultrasound
CT scan MRI
PET-CT</t>
  </si>
  <si>
    <t>Prospective non-randomized trial</t>
  </si>
  <si>
    <t>September 2014 to January 2023</t>
  </si>
  <si>
    <t>Median=44.5 (range 23.0 to 85.0)</t>
  </si>
  <si>
    <t>Median=24.7 (range 17.3 to 46.1)</t>
  </si>
  <si>
    <t>Median=14.0 (range 2.0 to 80.0)</t>
  </si>
  <si>
    <t>India</t>
  </si>
  <si>
    <t>June 2016 to December 2017</t>
  </si>
  <si>
    <t>Median=53.0</t>
  </si>
  <si>
    <t>1=5, 3=15</t>
  </si>
  <si>
    <t>Completory PLND</t>
  </si>
  <si>
    <t>Complete bilateral pelvic lymphadenectomy</t>
  </si>
  <si>
    <t>MB</t>
  </si>
  <si>
    <t>well-differentiated patients (G1), n</t>
  </si>
  <si>
    <t>Moderately-differentiated patients (G2), n</t>
  </si>
  <si>
    <t>poorly-differentiated patients (G3), n</t>
  </si>
  <si>
    <t>The false negative rate was defined as metastatic patients without a positive SLN divided by all metastatic patients (false negative tests/false negative + true positive tests)</t>
  </si>
  <si>
    <t>Tc-99m&amp; patent blue</t>
  </si>
  <si>
    <t>Tc-99m&amp; Patent blue</t>
  </si>
  <si>
    <t>Intraoperative
TRLBC with H&amp;E and ICH (Yes=1; No=0)</t>
  </si>
  <si>
    <t>3+1(FN)</t>
  </si>
  <si>
    <r>
      <t xml:space="preserve">Tracer used  </t>
    </r>
    <r>
      <rPr>
        <b/>
        <sz val="11"/>
        <color rgb="FFFF0000"/>
        <rFont val="Calibri"/>
        <family val="2"/>
        <scheme val="minor"/>
      </rPr>
      <t>1</t>
    </r>
    <r>
      <rPr>
        <b/>
        <sz val="11"/>
        <color theme="1"/>
        <rFont val="Calibri"/>
        <family val="2"/>
        <scheme val="minor"/>
      </rPr>
      <t>. ICG (Indocyanine green);</t>
    </r>
    <r>
      <rPr>
        <b/>
        <sz val="11"/>
        <color rgb="FFFF0000"/>
        <rFont val="Calibri"/>
        <family val="2"/>
        <scheme val="minor"/>
      </rPr>
      <t xml:space="preserve"> 2.</t>
    </r>
    <r>
      <rPr>
        <b/>
        <sz val="11"/>
        <color theme="1"/>
        <rFont val="Calibri"/>
        <family val="2"/>
        <scheme val="minor"/>
      </rPr>
      <t xml:space="preserve"> Tc-99m (Technecium-99); </t>
    </r>
    <r>
      <rPr>
        <b/>
        <sz val="11"/>
        <color rgb="FFFF0000"/>
        <rFont val="Calibri"/>
        <family val="2"/>
        <scheme val="minor"/>
      </rPr>
      <t>3.</t>
    </r>
    <r>
      <rPr>
        <b/>
        <sz val="11"/>
        <color theme="1"/>
        <rFont val="Calibri"/>
        <family val="2"/>
        <scheme val="minor"/>
      </rPr>
      <t xml:space="preserve"> MB (Methylene blue); </t>
    </r>
    <r>
      <rPr>
        <b/>
        <sz val="11"/>
        <color rgb="FFFF0000"/>
        <rFont val="Calibri"/>
        <family val="2"/>
        <scheme val="minor"/>
      </rPr>
      <t>4.</t>
    </r>
    <r>
      <rPr>
        <b/>
        <sz val="11"/>
        <color theme="1"/>
        <rFont val="Calibri"/>
        <family val="2"/>
        <scheme val="minor"/>
      </rPr>
      <t xml:space="preserve"> CNP (Carbon nanoparticle); </t>
    </r>
    <r>
      <rPr>
        <b/>
        <sz val="11"/>
        <color rgb="FFFF0000"/>
        <rFont val="Calibri"/>
        <family val="2"/>
        <scheme val="minor"/>
      </rPr>
      <t>5</t>
    </r>
    <r>
      <rPr>
        <b/>
        <sz val="11"/>
        <color theme="1"/>
        <rFont val="Calibri"/>
        <family val="2"/>
        <scheme val="minor"/>
      </rPr>
      <t xml:space="preserve">. Blue dry; </t>
    </r>
    <r>
      <rPr>
        <b/>
        <sz val="11"/>
        <color rgb="FFFF0000"/>
        <rFont val="Calibri"/>
        <family val="2"/>
        <scheme val="minor"/>
      </rPr>
      <t xml:space="preserve">6. </t>
    </r>
    <r>
      <rPr>
        <b/>
        <sz val="11"/>
        <color theme="1"/>
        <rFont val="Calibri"/>
        <family val="2"/>
        <scheme val="minor"/>
      </rPr>
      <t>patent blue</t>
    </r>
  </si>
  <si>
    <t>Age</t>
  </si>
  <si>
    <t>False Negative</t>
  </si>
  <si>
    <t>Total Positive</t>
  </si>
  <si>
    <t>Patients with bilateral pelvic sentinel dissection, n</t>
  </si>
  <si>
    <t>Route of Surgery: original</t>
  </si>
  <si>
    <t>Radical hysterectomy (all)</t>
  </si>
  <si>
    <t>Imboden et al. 2015_1</t>
  </si>
  <si>
    <t>Imboden et al. 2015_2</t>
  </si>
  <si>
    <t>2 plus 6, 1, or 6</t>
  </si>
  <si>
    <t>Tc-99m and blue dye</t>
  </si>
  <si>
    <t>2 &amp;5</t>
  </si>
  <si>
    <t>Prospective, longitudinal cohort study</t>
  </si>
  <si>
    <t>1 Plus 2 or 1 alone</t>
  </si>
  <si>
    <t>Indocyanine green with or without Tc-99m</t>
  </si>
  <si>
    <t>Di Martino et al. 2017_1</t>
  </si>
  <si>
    <t>Di Martino et al. 2017_2</t>
  </si>
  <si>
    <t>IB2-IIB</t>
  </si>
  <si>
    <t xml:space="preserve">Permanent pathology </t>
  </si>
  <si>
    <t>Not for every case.</t>
  </si>
  <si>
    <t>1=78, 3=4</t>
  </si>
  <si>
    <t>Tc-99m, ICG, or ICG+Tc99</t>
  </si>
  <si>
    <t>2, 1, or 1 plus 2</t>
  </si>
  <si>
    <t xml:space="preserve"> Santoro et al. 2020_1</t>
  </si>
  <si>
    <t xml:space="preserve"> Santoro et al. 2020_2</t>
  </si>
  <si>
    <t xml:space="preserve">Systematic bilateral pelvic node dissection </t>
  </si>
  <si>
    <t xml:space="preserve">*1 patient showed 1 MIC and 1 MAC contemporaneously. </t>
  </si>
  <si>
    <t>†1 patient showed 2 MICs.</t>
  </si>
  <si>
    <t>Bjornholt et al. 2021_1</t>
  </si>
  <si>
    <t>Bjornholt et al. 2021_2</t>
  </si>
  <si>
    <t>Bjornholt et al. 2021_0</t>
  </si>
  <si>
    <t>September 2016 to August 2018</t>
  </si>
  <si>
    <t>IA1-IIA0</t>
  </si>
  <si>
    <t>IA1</t>
  </si>
  <si>
    <t>2 plus (1 or 5)</t>
  </si>
  <si>
    <t>1&amp;2</t>
  </si>
  <si>
    <t>Median=18.0 (range 3 to 50)</t>
  </si>
  <si>
    <t>If the intraoperative sentinel lymph node evaluation was negative for metastasis, no further lymph nodes were removed.</t>
  </si>
  <si>
    <t>October 2015 to October 2019</t>
  </si>
  <si>
    <t>ICG+Tc99m</t>
  </si>
  <si>
    <t>1 plus 2</t>
  </si>
  <si>
    <t>Bizzarri et al. 2024_OSNA</t>
  </si>
  <si>
    <t>Bizzarri et al. 2024_SCCAN</t>
  </si>
  <si>
    <t>Median=44.0 (range 26.0 to 85.0)</t>
  </si>
  <si>
    <t>Europe, Asia, North America or Latin America.</t>
  </si>
  <si>
    <t>April 2008 to August 2012</t>
  </si>
  <si>
    <t>Mean=47.0 for Patent blue group; Mean=43.4 for ICG group</t>
  </si>
  <si>
    <t>Median=49.0 (range 26.0 to 77.0) for the Tc-99m group; Median=46.0 (range 25.0 to 72.0) for the ICG group</t>
  </si>
  <si>
    <t>Buda et al. 2018_1</t>
  </si>
  <si>
    <t>Buda et al. 2018_2</t>
  </si>
  <si>
    <t>Median=46.0 (range 29.0 to 71.0) for the Tc-99m group; Median=42.0 (range 28.0 to 68.0) for the ICG group</t>
  </si>
  <si>
    <t>one- step nucleic acid amplification (OSNA)</t>
  </si>
  <si>
    <t>Median=41.0 (range 21.0 to 71.0) for the ultrastaging group; Median=46.0 (range 33.0 to 87.0) for the OSNA group</t>
  </si>
  <si>
    <t>1. ICG (Indocyanine green); 2. Tc-99m (Technecium-99); 3. MB (Methylene blue); 4. CNP (Carbon nanoparticle)</t>
  </si>
  <si>
    <t>IA2-IIA2</t>
  </si>
  <si>
    <t>Author and  Publication Year (Country)</t>
  </si>
  <si>
    <t>Total Sample size, n</t>
  </si>
  <si>
    <t>Final histological results of the SLN</t>
  </si>
  <si>
    <t>Systematic PLND</t>
  </si>
  <si>
    <r>
      <t xml:space="preserve">Pelvic lymphadenectomy </t>
    </r>
    <r>
      <rPr>
        <sz val="11"/>
        <color theme="1"/>
        <rFont val="Calibri"/>
        <family val="2"/>
      </rPr>
      <t xml:space="preserve">± </t>
    </r>
    <r>
      <rPr>
        <sz val="11"/>
        <color theme="1"/>
        <rFont val="Calibri"/>
        <family val="2"/>
        <scheme val="minor"/>
      </rPr>
      <t>para-aortic lymphadenectomy</t>
    </r>
  </si>
  <si>
    <t>Bilateral PLND</t>
  </si>
  <si>
    <t xml:space="preserve">Systematic PLND </t>
  </si>
  <si>
    <t xml:space="preserve">Complete PLND </t>
  </si>
  <si>
    <t>Completion PLND</t>
  </si>
  <si>
    <t>Systematic bilateral PLND</t>
  </si>
  <si>
    <t>Lymphadenectomy (based on the description of the paper)</t>
  </si>
  <si>
    <r>
      <t xml:space="preserve">Systemic PLND </t>
    </r>
    <r>
      <rPr>
        <sz val="11"/>
        <color theme="1"/>
        <rFont val="Calibri"/>
        <family val="2"/>
      </rPr>
      <t>±</t>
    </r>
    <r>
      <rPr>
        <sz val="11"/>
        <color theme="1"/>
        <rFont val="Calibri"/>
        <family val="2"/>
        <scheme val="minor"/>
      </rPr>
      <t xml:space="preserve"> para-aortic lymphadenectomy</t>
    </r>
  </si>
  <si>
    <t>Systematic and bilateral PLND</t>
  </si>
  <si>
    <t>Total PLND</t>
  </si>
  <si>
    <t xml:space="preserve">Extensive lymph node dissection </t>
  </si>
  <si>
    <t>Bilateral systematic PLND</t>
  </si>
  <si>
    <t>Complete bilateral PLND</t>
  </si>
  <si>
    <t xml:space="preserve">Tracer used </t>
  </si>
  <si>
    <t>Tc-99m, indigocarmine (IDC), or ICG</t>
  </si>
  <si>
    <t>Tc-99m+patent blue</t>
  </si>
  <si>
    <t>Tc-99m+Patent blue</t>
  </si>
  <si>
    <t xml:space="preserve">Tc-99m+Patent blue </t>
  </si>
  <si>
    <r>
      <t>Tc-99m</t>
    </r>
    <r>
      <rPr>
        <sz val="11"/>
        <color theme="1"/>
        <rFont val="Calibri"/>
        <family val="2"/>
      </rPr>
      <t>±</t>
    </r>
    <r>
      <rPr>
        <sz val="11"/>
        <color theme="1"/>
        <rFont val="Calibri"/>
        <family val="2"/>
        <scheme val="minor"/>
      </rPr>
      <t>Patent blue ± ICG</t>
    </r>
  </si>
  <si>
    <t>MB±Tc-99m or ICG</t>
  </si>
  <si>
    <t>Tc-99m+blue dye</t>
  </si>
  <si>
    <t>ICG or Tc-99m+patent blue</t>
  </si>
  <si>
    <t>Tc-99m+MB</t>
  </si>
  <si>
    <t>Tc-99m+MB (or isosulfan blue)</t>
  </si>
  <si>
    <t>Tc-99m+Isosulfan blue dye</t>
  </si>
  <si>
    <t>Tc-99m, ICG, or ICG+Tc-99m</t>
  </si>
  <si>
    <t>Tc-99m+MB, Tc-99m+ICG, MD, or ICG</t>
  </si>
  <si>
    <t xml:space="preserve">ICG, Tc-99m, patent blue, or Tc-99m+patent blue </t>
  </si>
  <si>
    <t>Patent blue or ICG</t>
  </si>
  <si>
    <t>Tc-99m+ (ICG or blue dye)</t>
  </si>
  <si>
    <t>ICG+Tc-99m</t>
  </si>
  <si>
    <r>
      <t>Tc-99m</t>
    </r>
    <r>
      <rPr>
        <sz val="11"/>
        <color theme="1"/>
        <rFont val="Calibri"/>
        <family val="2"/>
      </rPr>
      <t>±</t>
    </r>
    <r>
      <rPr>
        <sz val="11"/>
        <color theme="1"/>
        <rFont val="Calibri"/>
        <family val="2"/>
        <scheme val="minor"/>
      </rPr>
      <t xml:space="preserve"> blue dye or ICG</t>
    </r>
  </si>
  <si>
    <t>December 2008 to November 2011</t>
  </si>
  <si>
    <t>TotalPositive</t>
  </si>
  <si>
    <t>FalseNegative</t>
  </si>
  <si>
    <t>StudyID</t>
  </si>
  <si>
    <t>Acount</t>
  </si>
  <si>
    <t>TotalSample</t>
  </si>
  <si>
    <t>SCC, n</t>
  </si>
  <si>
    <t>AD, n</t>
  </si>
  <si>
    <t>AS, n</t>
  </si>
  <si>
    <t>G1, n</t>
  </si>
  <si>
    <t>G2, n</t>
  </si>
  <si>
    <t>G3, n</t>
  </si>
  <si>
    <t>IaPercent</t>
  </si>
  <si>
    <t>IbPercent</t>
  </si>
  <si>
    <t>IIaPercent</t>
  </si>
  <si>
    <t>IIbPercent</t>
  </si>
  <si>
    <t>G3Percent</t>
  </si>
  <si>
    <t>G2Percent</t>
  </si>
  <si>
    <t>G1Percent</t>
  </si>
  <si>
    <t>ASPercent</t>
  </si>
  <si>
    <t>ADPercent</t>
  </si>
  <si>
    <t>SCCPercent</t>
  </si>
  <si>
    <t>BMIValue</t>
  </si>
  <si>
    <t>Overweight</t>
  </si>
  <si>
    <t>MeanSLN</t>
  </si>
  <si>
    <t>BiSLNPatiePercent</t>
  </si>
  <si>
    <t>ParaaorticSLNPercent</t>
  </si>
  <si>
    <t>External iliac SLN, n</t>
  </si>
  <si>
    <t>Common iliac SLN, n</t>
  </si>
  <si>
    <t>CommonIliacSLNPercent</t>
  </si>
  <si>
    <t xml:space="preserve"> ExternalIliacSLNPercent</t>
  </si>
  <si>
    <t>SLNdetetionRate</t>
  </si>
  <si>
    <t xml:space="preserve"> InternalIliacSLN</t>
  </si>
  <si>
    <t>ObturatorSLN</t>
  </si>
  <si>
    <t>presacralSLN</t>
  </si>
  <si>
    <t>ParametrialSLN</t>
  </si>
  <si>
    <t>counting</t>
  </si>
  <si>
    <t>Proportion</t>
  </si>
  <si>
    <t>Tc-99m+ patent blue</t>
  </si>
  <si>
    <t>Tc-99m+patent blue or ICG</t>
  </si>
  <si>
    <r>
      <t xml:space="preserve">Tracer used  </t>
    </r>
    <r>
      <rPr>
        <b/>
        <sz val="11"/>
        <color rgb="FFFF0000"/>
        <rFont val="Calibri"/>
        <family val="2"/>
        <scheme val="minor"/>
      </rPr>
      <t>1</t>
    </r>
    <r>
      <rPr>
        <b/>
        <sz val="11"/>
        <color theme="1"/>
        <rFont val="Calibri"/>
        <family val="2"/>
        <scheme val="minor"/>
      </rPr>
      <t>. ICG (Indocyanine green);</t>
    </r>
    <r>
      <rPr>
        <b/>
        <sz val="11"/>
        <color rgb="FFFF0000"/>
        <rFont val="Calibri"/>
        <family val="2"/>
        <scheme val="minor"/>
      </rPr>
      <t xml:space="preserve"> 2.</t>
    </r>
    <r>
      <rPr>
        <b/>
        <sz val="11"/>
        <color theme="1"/>
        <rFont val="Calibri"/>
        <family val="2"/>
        <scheme val="minor"/>
      </rPr>
      <t xml:space="preserve"> Tc-99m (Technecium-99); </t>
    </r>
    <r>
      <rPr>
        <b/>
        <sz val="11"/>
        <color rgb="FFFF0000"/>
        <rFont val="Calibri"/>
        <family val="2"/>
        <scheme val="minor"/>
      </rPr>
      <t>3.</t>
    </r>
    <r>
      <rPr>
        <b/>
        <sz val="11"/>
        <color theme="1"/>
        <rFont val="Calibri"/>
        <family val="2"/>
        <scheme val="minor"/>
      </rPr>
      <t xml:space="preserve"> MB (Methylene blue); </t>
    </r>
    <r>
      <rPr>
        <b/>
        <sz val="11"/>
        <color rgb="FFFF0000"/>
        <rFont val="Calibri"/>
        <family val="2"/>
        <scheme val="minor"/>
      </rPr>
      <t>4.</t>
    </r>
    <r>
      <rPr>
        <b/>
        <sz val="11"/>
        <color theme="1"/>
        <rFont val="Calibri"/>
        <family val="2"/>
        <scheme val="minor"/>
      </rPr>
      <t xml:space="preserve"> CNP (Carbon nanoparticle); </t>
    </r>
    <r>
      <rPr>
        <b/>
        <sz val="11"/>
        <color rgb="FFFF0000"/>
        <rFont val="Calibri"/>
        <family val="2"/>
        <scheme val="minor"/>
      </rPr>
      <t>5</t>
    </r>
    <r>
      <rPr>
        <b/>
        <sz val="11"/>
        <color theme="1"/>
        <rFont val="Calibri"/>
        <family val="2"/>
        <scheme val="minor"/>
      </rPr>
      <t xml:space="preserve">. Tc-99m plus </t>
    </r>
    <r>
      <rPr>
        <b/>
        <sz val="11"/>
        <color rgb="FFFF0000"/>
        <rFont val="Calibri"/>
        <family val="2"/>
        <scheme val="minor"/>
      </rPr>
      <t>6.</t>
    </r>
    <r>
      <rPr>
        <b/>
        <sz val="11"/>
        <color theme="1"/>
        <rFont val="Calibri"/>
        <family val="2"/>
        <scheme val="minor"/>
      </rPr>
      <t xml:space="preserve"> Others</t>
    </r>
  </si>
  <si>
    <t>PathologyExam</t>
  </si>
  <si>
    <r>
      <rPr>
        <b/>
        <sz val="11"/>
        <color rgb="FFFF0000"/>
        <rFont val="Calibri"/>
        <family val="2"/>
        <scheme val="minor"/>
      </rPr>
      <t>1</t>
    </r>
    <r>
      <rPr>
        <b/>
        <sz val="11"/>
        <color theme="1"/>
        <rFont val="Calibri"/>
        <family val="2"/>
        <scheme val="minor"/>
      </rPr>
      <t xml:space="preserve">=no ultrastaging; </t>
    </r>
    <r>
      <rPr>
        <b/>
        <sz val="11"/>
        <color rgb="FFFF0000"/>
        <rFont val="Calibri"/>
        <family val="2"/>
        <scheme val="minor"/>
      </rPr>
      <t>2</t>
    </r>
    <r>
      <rPr>
        <b/>
        <sz val="11"/>
        <color theme="1"/>
        <rFont val="Calibri"/>
        <family val="2"/>
        <scheme val="minor"/>
      </rPr>
      <t xml:space="preserve">= FS by HE, then all LN by HE and ultrastaging; </t>
    </r>
    <r>
      <rPr>
        <b/>
        <sz val="11"/>
        <color rgb="FFFF0000"/>
        <rFont val="Calibri"/>
        <family val="2"/>
        <scheme val="minor"/>
      </rPr>
      <t>3=</t>
    </r>
    <r>
      <rPr>
        <b/>
        <sz val="11"/>
        <color theme="1"/>
        <rFont val="Calibri"/>
        <family val="2"/>
        <scheme val="minor"/>
      </rPr>
      <t xml:space="preserve"> no FS or without considering the FS, all LN by HE and ultrastaging; </t>
    </r>
    <r>
      <rPr>
        <b/>
        <sz val="11"/>
        <color rgb="FFFF0000"/>
        <rFont val="Calibri"/>
        <family val="2"/>
        <scheme val="minor"/>
      </rPr>
      <t>4</t>
    </r>
    <r>
      <rPr>
        <b/>
        <sz val="11"/>
        <color theme="1"/>
        <rFont val="Calibri"/>
        <family val="2"/>
        <scheme val="minor"/>
      </rPr>
      <t xml:space="preserve">=intraexamination; </t>
    </r>
    <r>
      <rPr>
        <b/>
        <sz val="11"/>
        <color rgb="FFFF0000"/>
        <rFont val="Calibri"/>
        <family val="2"/>
        <scheme val="minor"/>
      </rPr>
      <t xml:space="preserve">5. </t>
    </r>
    <r>
      <rPr>
        <b/>
        <sz val="11"/>
        <color theme="1"/>
        <rFont val="Calibri"/>
        <family val="2"/>
        <scheme val="minor"/>
      </rPr>
      <t xml:space="preserve">no PLND; </t>
    </r>
    <r>
      <rPr>
        <b/>
        <sz val="11"/>
        <color rgb="FFFF0000"/>
        <rFont val="Calibri"/>
        <family val="2"/>
        <scheme val="minor"/>
      </rPr>
      <t>6=</t>
    </r>
    <r>
      <rPr>
        <b/>
        <sz val="11"/>
        <color theme="1"/>
        <rFont val="Calibri"/>
        <family val="2"/>
        <scheme val="minor"/>
      </rPr>
      <t>not specified.</t>
    </r>
  </si>
  <si>
    <t>LVSIpercent</t>
  </si>
  <si>
    <t>LEEPpercent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</si>
</sst>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8"/>
      <name val="Calibri"/>
      <family val="2"/>
      <scheme val="minor"/>
    </font>
    <font>
      <b/>
      <sz val="11"/>
      <color rgb="FFFF0000"/>
      <name val="Calibri"/>
      <family val="2"/>
      <scheme val="minor"/>
    </font>
    <font>
      <b/>
      <vertAlign val="superscript"/>
      <sz val="10"/>
      <color theme="1"/>
      <name val="Calibri"/>
      <family val="2"/>
      <scheme val="minor"/>
    </font>
    <font>
      <sz val="11"/>
      <color theme="1"/>
      <name val="Calibri"/>
      <family val="2"/>
    </font>
    <font>
      <sz val="11"/>
      <color theme="1"/>
      <name val="Aptos Narrow"/>
      <family val="2"/>
    </font>
    <font>
      <b/>
      <sz val="11"/>
      <color theme="1"/>
      <name val="Aptos Narrow"/>
      <family val="2"/>
    </font>
    <font>
      <sz val="9"/>
      <color indexed="81"/>
      <name val="Tahoma"/>
      <family val="2"/>
    </font>
    <font>
      <b/>
      <sz val="9"/>
      <color indexed="81"/>
      <name val="Tahoma"/>
      <family val="2"/>
    </font>
  </fonts>
  <fills count="17">
    <fill>
      <patternFill patternType="none"/>
    </fill>
    <fill>
      <patternFill patternType="gray125"/>
    </fill>
    <fill>
      <patternFill patternType="solid">
        <fgColor theme="9" tint="0.79998168889431442"/>
        <bgColor indexed="64"/>
      </patternFill>
    </fill>
    <fill>
      <patternFill patternType="solid">
        <fgColor theme="7" tint="0.39997558519241921"/>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E7DFEB"/>
        <bgColor indexed="64"/>
      </patternFill>
    </fill>
    <fill>
      <patternFill patternType="solid">
        <fgColor rgb="FF92D050"/>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5" tint="0.59999389629810485"/>
        <bgColor indexed="64"/>
      </patternFill>
    </fill>
    <fill>
      <patternFill patternType="solid">
        <fgColor rgb="FFDECBFF"/>
        <bgColor indexed="64"/>
      </patternFill>
    </fill>
    <fill>
      <patternFill patternType="solid">
        <fgColor rgb="FFFFFF00"/>
        <bgColor indexed="64"/>
      </patternFill>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69">
    <xf numFmtId="0" fontId="0" fillId="0" borderId="0" xfId="0"/>
    <xf numFmtId="0" fontId="1" fillId="0" borderId="0" xfId="0" applyFont="1" applyAlignment="1">
      <alignment wrapText="1"/>
    </xf>
    <xf numFmtId="0" fontId="0" fillId="0" borderId="0" xfId="0" applyAlignment="1">
      <alignment wrapText="1"/>
    </xf>
    <xf numFmtId="0" fontId="2" fillId="0" borderId="0" xfId="0" applyFont="1" applyAlignment="1">
      <alignment wrapText="1"/>
    </xf>
    <xf numFmtId="0" fontId="2" fillId="0" borderId="0" xfId="0" applyFont="1"/>
    <xf numFmtId="0" fontId="3" fillId="0" borderId="0" xfId="0" applyFont="1"/>
    <xf numFmtId="0" fontId="1" fillId="2" borderId="0" xfId="0" applyFont="1" applyFill="1" applyAlignment="1">
      <alignment wrapText="1"/>
    </xf>
    <xf numFmtId="0" fontId="1" fillId="3" borderId="0" xfId="0" applyFont="1" applyFill="1" applyAlignment="1">
      <alignment wrapText="1"/>
    </xf>
    <xf numFmtId="0" fontId="1" fillId="4" borderId="0" xfId="0" applyFont="1" applyFill="1" applyAlignment="1">
      <alignment wrapText="1"/>
    </xf>
    <xf numFmtId="0" fontId="1" fillId="4" borderId="0" xfId="0" applyFont="1" applyFill="1" applyAlignment="1">
      <alignment horizontal="left" wrapText="1"/>
    </xf>
    <xf numFmtId="0" fontId="2" fillId="0" borderId="0" xfId="0" applyFont="1" applyAlignment="1">
      <alignment horizontal="left" wrapText="1"/>
    </xf>
    <xf numFmtId="0" fontId="0" fillId="0" borderId="0" xfId="0" applyAlignment="1">
      <alignment horizontal="left" wrapText="1"/>
    </xf>
    <xf numFmtId="0" fontId="2" fillId="0" borderId="0" xfId="0" applyFont="1" applyAlignment="1">
      <alignment horizontal="left"/>
    </xf>
    <xf numFmtId="0" fontId="0" fillId="0" borderId="0" xfId="0" applyAlignment="1">
      <alignment horizontal="left"/>
    </xf>
    <xf numFmtId="0" fontId="3" fillId="0" borderId="0" xfId="0" applyFont="1" applyAlignment="1">
      <alignment wrapText="1"/>
    </xf>
    <xf numFmtId="0" fontId="3" fillId="0" borderId="0" xfId="0" applyFont="1" applyAlignment="1">
      <alignment horizontal="left" wrapText="1"/>
    </xf>
    <xf numFmtId="0" fontId="3" fillId="0" borderId="0" xfId="0" applyFont="1" applyAlignment="1">
      <alignment horizontal="left"/>
    </xf>
    <xf numFmtId="0" fontId="0" fillId="0" borderId="0" xfId="0" applyAlignment="1">
      <alignment horizontal="right" wrapText="1"/>
    </xf>
    <xf numFmtId="0" fontId="0" fillId="0" borderId="0" xfId="0" applyAlignment="1">
      <alignment horizontal="right"/>
    </xf>
    <xf numFmtId="0" fontId="3" fillId="0" borderId="0" xfId="0" applyFont="1" applyAlignment="1">
      <alignment horizontal="right"/>
    </xf>
    <xf numFmtId="0" fontId="2" fillId="0" borderId="0" xfId="0" applyFont="1" applyAlignment="1">
      <alignment horizontal="right"/>
    </xf>
    <xf numFmtId="0" fontId="1" fillId="2" borderId="0" xfId="0" applyFont="1" applyFill="1" applyAlignment="1">
      <alignment horizontal="center" wrapText="1"/>
    </xf>
    <xf numFmtId="0" fontId="1" fillId="6" borderId="0" xfId="0" applyFont="1" applyFill="1" applyAlignment="1">
      <alignment horizontal="left" wrapText="1"/>
    </xf>
    <xf numFmtId="0" fontId="1" fillId="8" borderId="0" xfId="0" applyFont="1" applyFill="1" applyAlignment="1">
      <alignment horizontal="left" wrapText="1"/>
    </xf>
    <xf numFmtId="0" fontId="1" fillId="2" borderId="0" xfId="0" applyFont="1" applyFill="1" applyAlignment="1">
      <alignment horizontal="left" wrapText="1"/>
    </xf>
    <xf numFmtId="0" fontId="1" fillId="9" borderId="0" xfId="0" applyFont="1" applyFill="1" applyAlignment="1">
      <alignment horizontal="left" wrapText="1"/>
    </xf>
    <xf numFmtId="0" fontId="1" fillId="5" borderId="0" xfId="0" applyFont="1" applyFill="1" applyAlignment="1">
      <alignment horizontal="left" wrapText="1"/>
    </xf>
    <xf numFmtId="0" fontId="1" fillId="7" borderId="0" xfId="0" applyFont="1" applyFill="1" applyAlignment="1">
      <alignment horizontal="left" wrapText="1"/>
    </xf>
    <xf numFmtId="0" fontId="1" fillId="0" borderId="0" xfId="0" applyFont="1" applyAlignment="1">
      <alignment horizontal="left" wrapText="1"/>
    </xf>
    <xf numFmtId="0" fontId="1" fillId="10" borderId="0" xfId="0" applyFont="1" applyFill="1" applyAlignment="1">
      <alignment horizontal="left" wrapText="1"/>
    </xf>
    <xf numFmtId="2" fontId="0" fillId="0" borderId="0" xfId="0" applyNumberFormat="1" applyAlignment="1">
      <alignment horizontal="left" wrapText="1"/>
    </xf>
    <xf numFmtId="2" fontId="3" fillId="0" borderId="0" xfId="0" applyNumberFormat="1" applyFont="1" applyAlignment="1">
      <alignment horizontal="left"/>
    </xf>
    <xf numFmtId="2" fontId="0" fillId="0" borderId="0" xfId="0" applyNumberFormat="1" applyAlignment="1">
      <alignment horizontal="left"/>
    </xf>
    <xf numFmtId="0" fontId="1" fillId="11" borderId="0" xfId="0" applyFont="1" applyFill="1" applyAlignment="1">
      <alignment horizontal="left" wrapText="1"/>
    </xf>
    <xf numFmtId="0" fontId="1" fillId="12" borderId="0" xfId="0" applyFont="1" applyFill="1" applyAlignment="1">
      <alignment horizontal="left" wrapText="1"/>
    </xf>
    <xf numFmtId="0" fontId="0" fillId="0" borderId="0" xfId="0" applyAlignment="1">
      <alignment vertical="top"/>
    </xf>
    <xf numFmtId="0" fontId="2" fillId="13" borderId="0" xfId="0" applyFont="1" applyFill="1" applyAlignment="1">
      <alignment horizontal="left"/>
    </xf>
    <xf numFmtId="0" fontId="2" fillId="13" borderId="0" xfId="0" applyFont="1" applyFill="1" applyAlignment="1">
      <alignment wrapText="1"/>
    </xf>
    <xf numFmtId="0" fontId="2" fillId="13" borderId="0" xfId="0" applyFont="1" applyFill="1"/>
    <xf numFmtId="0" fontId="2" fillId="0" borderId="0" xfId="0" applyFont="1" applyFill="1" applyAlignment="1">
      <alignment horizontal="left"/>
    </xf>
    <xf numFmtId="0" fontId="2" fillId="0" borderId="0" xfId="0" applyFont="1" applyFill="1" applyAlignment="1">
      <alignment wrapText="1"/>
    </xf>
    <xf numFmtId="0" fontId="2" fillId="0" borderId="0" xfId="0" applyFont="1" applyFill="1" applyAlignment="1">
      <alignment horizontal="left" wrapText="1"/>
    </xf>
    <xf numFmtId="0" fontId="2" fillId="0" borderId="0" xfId="0" applyFont="1" applyFill="1"/>
    <xf numFmtId="0" fontId="3" fillId="0" borderId="0" xfId="0" applyFont="1" applyFill="1" applyAlignment="1">
      <alignment horizontal="left"/>
    </xf>
    <xf numFmtId="0" fontId="1" fillId="0" borderId="0" xfId="0" applyFont="1" applyFill="1" applyAlignment="1">
      <alignment wrapText="1"/>
    </xf>
    <xf numFmtId="0" fontId="1" fillId="0" borderId="0" xfId="0" applyFont="1" applyFill="1" applyAlignment="1">
      <alignment horizontal="left" wrapText="1"/>
    </xf>
    <xf numFmtId="0" fontId="1" fillId="6" borderId="0" xfId="0" applyFont="1" applyFill="1" applyAlignment="1">
      <alignment wrapText="1"/>
    </xf>
    <xf numFmtId="0" fontId="1" fillId="14" borderId="0" xfId="0" applyFont="1" applyFill="1" applyAlignment="1">
      <alignment wrapText="1"/>
    </xf>
    <xf numFmtId="0" fontId="1" fillId="14" borderId="0" xfId="0" applyFont="1" applyFill="1" applyAlignment="1">
      <alignment horizontal="left" wrapText="1"/>
    </xf>
    <xf numFmtId="0" fontId="1" fillId="13" borderId="0" xfId="0" applyFont="1" applyFill="1" applyAlignment="1">
      <alignment horizontal="left" wrapText="1"/>
    </xf>
    <xf numFmtId="0" fontId="1" fillId="13" borderId="0" xfId="0" applyFont="1" applyFill="1" applyAlignment="1">
      <alignment wrapText="1"/>
    </xf>
    <xf numFmtId="0" fontId="0" fillId="0" borderId="0" xfId="0" applyFill="1"/>
    <xf numFmtId="0" fontId="3" fillId="0" borderId="0" xfId="0" applyFont="1" applyFill="1"/>
    <xf numFmtId="2" fontId="3" fillId="0" borderId="0" xfId="0" applyNumberFormat="1" applyFont="1" applyAlignment="1">
      <alignment horizontal="left" wrapText="1"/>
    </xf>
    <xf numFmtId="0" fontId="0" fillId="12" borderId="0" xfId="0" applyFill="1" applyAlignment="1">
      <alignment horizontal="left" wrapText="1"/>
    </xf>
    <xf numFmtId="0" fontId="0" fillId="0" borderId="0" xfId="0" applyFill="1" applyAlignment="1">
      <alignment horizontal="left"/>
    </xf>
    <xf numFmtId="0" fontId="0" fillId="13" borderId="0" xfId="0" applyFill="1" applyAlignment="1">
      <alignment horizontal="left" wrapText="1"/>
    </xf>
    <xf numFmtId="0" fontId="3" fillId="0" borderId="0" xfId="0" applyFont="1" applyFill="1" applyAlignment="1">
      <alignment wrapText="1"/>
    </xf>
    <xf numFmtId="0" fontId="3" fillId="0" borderId="0" xfId="0" applyFont="1" applyFill="1" applyAlignment="1">
      <alignment horizontal="left" wrapText="1"/>
    </xf>
    <xf numFmtId="0" fontId="3" fillId="13" borderId="0" xfId="0" applyFont="1" applyFill="1" applyAlignment="1">
      <alignment horizontal="left"/>
    </xf>
    <xf numFmtId="0" fontId="0" fillId="7" borderId="0" xfId="0" applyFill="1" applyAlignment="1">
      <alignment horizontal="left" wrapText="1"/>
    </xf>
    <xf numFmtId="0" fontId="3" fillId="7" borderId="0" xfId="0" applyFont="1" applyFill="1" applyAlignment="1">
      <alignment horizontal="left" wrapText="1"/>
    </xf>
    <xf numFmtId="0" fontId="0" fillId="7" borderId="0" xfId="0" applyFill="1" applyAlignment="1">
      <alignment horizontal="left"/>
    </xf>
    <xf numFmtId="0" fontId="3" fillId="7" borderId="0" xfId="0" applyFont="1" applyFill="1" applyAlignment="1">
      <alignment horizontal="left"/>
    </xf>
    <xf numFmtId="0" fontId="0" fillId="15" borderId="0" xfId="0" applyFill="1" applyAlignment="1">
      <alignment horizontal="left" wrapText="1"/>
    </xf>
    <xf numFmtId="0" fontId="0" fillId="15" borderId="0" xfId="0" applyFill="1" applyAlignment="1">
      <alignment horizontal="left"/>
    </xf>
    <xf numFmtId="0" fontId="2" fillId="7" borderId="0" xfId="0" applyFont="1" applyFill="1" applyAlignment="1">
      <alignment horizontal="left"/>
    </xf>
    <xf numFmtId="0" fontId="3" fillId="15" borderId="0" xfId="0" applyFont="1" applyFill="1" applyAlignment="1">
      <alignment horizontal="left"/>
    </xf>
    <xf numFmtId="0" fontId="1" fillId="16" borderId="0" xfId="0" applyFont="1" applyFill="1" applyAlignment="1">
      <alignment horizontal="left" wrapText="1"/>
    </xf>
  </cellXfs>
  <cellStyles count="1">
    <cellStyle name="Normal" xfId="0" builtinId="0"/>
  </cellStyles>
  <dxfs count="0"/>
  <tableStyles count="0" defaultTableStyle="TableStyleMedium2" defaultPivotStyle="PivotStyleLight16"/>
  <colors>
    <mruColors>
      <color rgb="FFE7DFEB"/>
      <color rgb="FFDECBFF"/>
      <color rgb="FFEBDB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81</xdr:col>
      <xdr:colOff>1660525</xdr:colOff>
      <xdr:row>38</xdr:row>
      <xdr:rowOff>815311</xdr:rowOff>
    </xdr:from>
    <xdr:to>
      <xdr:col>84</xdr:col>
      <xdr:colOff>365125</xdr:colOff>
      <xdr:row>39</xdr:row>
      <xdr:rowOff>431847</xdr:rowOff>
    </xdr:to>
    <xdr:pic>
      <xdr:nvPicPr>
        <xdr:cNvPr id="2" name="Picture 1">
          <a:extLst>
            <a:ext uri="{FF2B5EF4-FFF2-40B4-BE49-F238E27FC236}">
              <a16:creationId xmlns:a16="http://schemas.microsoft.com/office/drawing/2014/main" id="{C726893B-2273-470D-99AE-A7BBB73943D7}"/>
            </a:ext>
          </a:extLst>
        </xdr:cNvPr>
        <xdr:cNvPicPr>
          <a:picLocks noChangeAspect="1"/>
        </xdr:cNvPicPr>
      </xdr:nvPicPr>
      <xdr:blipFill>
        <a:blip xmlns:r="http://schemas.openxmlformats.org/officeDocument/2006/relationships" r:embed="rId1"/>
        <a:stretch>
          <a:fillRect/>
        </a:stretch>
      </xdr:blipFill>
      <xdr:spPr>
        <a:xfrm>
          <a:off x="96977200" y="26904286"/>
          <a:ext cx="2962275" cy="5690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1003300</xdr:colOff>
      <xdr:row>39</xdr:row>
      <xdr:rowOff>15211</xdr:rowOff>
    </xdr:from>
    <xdr:to>
      <xdr:col>19</xdr:col>
      <xdr:colOff>527050</xdr:colOff>
      <xdr:row>40</xdr:row>
      <xdr:rowOff>12747</xdr:rowOff>
    </xdr:to>
    <xdr:pic>
      <xdr:nvPicPr>
        <xdr:cNvPr id="2" name="Picture 1">
          <a:extLst>
            <a:ext uri="{FF2B5EF4-FFF2-40B4-BE49-F238E27FC236}">
              <a16:creationId xmlns:a16="http://schemas.microsoft.com/office/drawing/2014/main" id="{C726893B-2273-470D-99AE-A7BBB73943D7}"/>
            </a:ext>
          </a:extLst>
        </xdr:cNvPr>
        <xdr:cNvPicPr>
          <a:picLocks noChangeAspect="1"/>
        </xdr:cNvPicPr>
      </xdr:nvPicPr>
      <xdr:blipFill>
        <a:blip xmlns:r="http://schemas.openxmlformats.org/officeDocument/2006/relationships" r:embed="rId1"/>
        <a:stretch>
          <a:fillRect/>
        </a:stretch>
      </xdr:blipFill>
      <xdr:spPr>
        <a:xfrm>
          <a:off x="94348300" y="27818686"/>
          <a:ext cx="2962275" cy="56903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65"/>
  <sheetViews>
    <sheetView workbookViewId="0">
      <pane xSplit="3" ySplit="1" topLeftCell="D2" activePane="bottomRight" state="frozen"/>
      <selection pane="topRight" activeCell="C1" sqref="C1"/>
      <selection pane="bottomLeft" activeCell="A2" sqref="A2"/>
      <selection pane="bottomRight" activeCell="D2" sqref="D2"/>
    </sheetView>
  </sheetViews>
  <sheetFormatPr defaultRowHeight="15"/>
  <cols>
    <col min="1" max="1" width="8.7109375" style="13"/>
    <col min="2" max="2" width="23.42578125" customWidth="1"/>
    <col min="3" max="3" width="30" style="2" customWidth="1"/>
    <col min="4" max="4" width="21.42578125" customWidth="1"/>
    <col min="5" max="5" width="10.7109375" style="13" customWidth="1"/>
    <col min="6" max="6" width="13.42578125" customWidth="1"/>
    <col min="7" max="7" width="17.28515625" customWidth="1"/>
    <col min="8" max="8" width="14.5703125" style="18" customWidth="1"/>
    <col min="9" max="9" width="14.5703125" customWidth="1"/>
    <col min="10" max="10" width="15.140625" customWidth="1"/>
  </cols>
  <sheetData>
    <row r="1" spans="1:1023 1025:2047 2049:3071 3073:4095 4097:5119 5121:6143 6145:7167 7169:8191 8193:9215 9217:10239 10241:11263 11265:12287 12289:13311 13313:14335 14337:15359 15361:16383" s="1" customFormat="1" ht="30">
      <c r="A1" s="28" t="s">
        <v>283</v>
      </c>
      <c r="B1" s="6" t="s">
        <v>1</v>
      </c>
      <c r="C1" s="6" t="s">
        <v>2</v>
      </c>
      <c r="D1" s="7" t="s">
        <v>3</v>
      </c>
      <c r="E1" s="9" t="s">
        <v>37</v>
      </c>
      <c r="F1" s="8" t="s">
        <v>51</v>
      </c>
      <c r="G1" s="8" t="s">
        <v>52</v>
      </c>
      <c r="H1" s="21" t="s">
        <v>30</v>
      </c>
      <c r="I1" s="6" t="s">
        <v>31</v>
      </c>
    </row>
    <row r="2" spans="1:1023 1025:2047 2049:3071 3073:4095 4097:5119 5121:6143 6145:7167 7169:8191 8193:9215 9217:10239 10241:11263 11265:12287 12289:13311 13313:14335 14337:15359 15361:16383" s="2" customFormat="1" ht="60">
      <c r="A2" s="11">
        <v>1</v>
      </c>
      <c r="B2" s="3" t="s">
        <v>4</v>
      </c>
      <c r="C2" s="2" t="s">
        <v>5</v>
      </c>
      <c r="D2" s="3" t="s">
        <v>6</v>
      </c>
      <c r="E2" s="10"/>
      <c r="F2" s="3"/>
      <c r="G2" s="3"/>
      <c r="H2" s="17"/>
    </row>
    <row r="3" spans="1:1023 1025:2047 2049:3071 3073:4095 4097:5119 5121:6143 6145:7167 7169:8191 8193:9215 9217:10239 10241:11263 11265:12287 12289:13311 13313:14335 14337:15359 15361:16383" s="2" customFormat="1" ht="30">
      <c r="A3" s="11">
        <f>A2+1</f>
        <v>2</v>
      </c>
      <c r="B3" s="3" t="s">
        <v>7</v>
      </c>
      <c r="C3" s="2" t="s">
        <v>8</v>
      </c>
      <c r="D3" s="3" t="s">
        <v>9</v>
      </c>
      <c r="E3" s="10"/>
      <c r="F3" s="3"/>
      <c r="G3" s="3"/>
      <c r="H3" s="17"/>
    </row>
    <row r="4" spans="1:1023 1025:2047 2049:3071 3073:4095 4097:5119 5121:6143 6145:7167 7169:8191 8193:9215 9217:10239 10241:11263 11265:12287 12289:13311 13313:14335 14337:15359 15361:16383" ht="60">
      <c r="A4" s="11">
        <f t="shared" ref="A4:A50" si="0">A3+1</f>
        <v>3</v>
      </c>
      <c r="B4" s="4" t="s">
        <v>0</v>
      </c>
      <c r="C4" s="2" t="s">
        <v>10</v>
      </c>
      <c r="D4" s="3" t="s">
        <v>11</v>
      </c>
      <c r="E4" s="10"/>
      <c r="F4" s="3"/>
      <c r="G4" s="3"/>
    </row>
    <row r="5" spans="1:1023 1025:2047 2049:3071 3073:4095 4097:5119 5121:6143 6145:7167 7169:8191 8193:9215 9217:10239 10241:11263 11265:12287 12289:13311 13313:14335 14337:15359 15361:16383" ht="45">
      <c r="A5" s="11">
        <f t="shared" si="0"/>
        <v>4</v>
      </c>
      <c r="B5" t="s">
        <v>13</v>
      </c>
      <c r="C5" s="2" t="s">
        <v>12</v>
      </c>
      <c r="D5" s="2" t="s">
        <v>43</v>
      </c>
      <c r="E5" s="11"/>
      <c r="F5" s="2"/>
      <c r="G5" s="2"/>
    </row>
    <row r="6" spans="1:1023 1025:2047 2049:3071 3073:4095 4097:5119 5121:6143 6145:7167 7169:8191 8193:9215 9217:10239 10241:11263 11265:12287 12289:13311 13313:14335 14337:15359 15361:16383" ht="45">
      <c r="A6" s="11">
        <f t="shared" si="0"/>
        <v>5</v>
      </c>
      <c r="B6" s="4" t="s">
        <v>14</v>
      </c>
      <c r="C6" s="2" t="s">
        <v>15</v>
      </c>
      <c r="D6" s="3" t="s">
        <v>27</v>
      </c>
      <c r="E6" s="10"/>
      <c r="F6" s="3"/>
      <c r="G6" s="3"/>
    </row>
    <row r="7" spans="1:1023 1025:2047 2049:3071 3073:4095 4097:5119 5121:6143 6145:7167 7169:8191 8193:9215 9217:10239 10241:11263 11265:12287 12289:13311 13313:14335 14337:15359 15361:16383" ht="90">
      <c r="A7" s="11">
        <f t="shared" si="0"/>
        <v>6</v>
      </c>
      <c r="B7" t="s">
        <v>16</v>
      </c>
      <c r="C7" s="2" t="s">
        <v>17</v>
      </c>
      <c r="D7" s="2" t="s">
        <v>43</v>
      </c>
      <c r="E7" s="11"/>
      <c r="F7" s="2"/>
      <c r="G7" s="2"/>
    </row>
    <row r="8" spans="1:1023 1025:2047 2049:3071 3073:4095 4097:5119 5121:6143 6145:7167 7169:8191 8193:9215 9217:10239 10241:11263 11265:12287 12289:13311 13313:14335 14337:15359 15361:16383" ht="60">
      <c r="A8" s="11">
        <f t="shared" si="0"/>
        <v>7</v>
      </c>
      <c r="B8" t="s">
        <v>18</v>
      </c>
      <c r="C8" s="2" t="s">
        <v>19</v>
      </c>
      <c r="D8" s="2" t="s">
        <v>43</v>
      </c>
      <c r="E8" s="11"/>
      <c r="F8" s="2"/>
      <c r="G8" s="2"/>
    </row>
    <row r="9" spans="1:1023 1025:2047 2049:3071 3073:4095 4097:5119 5121:6143 6145:7167 7169:8191 8193:9215 9217:10239 10241:11263 11265:12287 12289:13311 13313:14335 14337:15359 15361:16383" ht="105">
      <c r="A9" s="11">
        <f t="shared" si="0"/>
        <v>8</v>
      </c>
      <c r="B9" t="s">
        <v>20</v>
      </c>
      <c r="C9" s="2" t="s">
        <v>21</v>
      </c>
      <c r="D9" s="2" t="s">
        <v>44</v>
      </c>
      <c r="E9" s="11"/>
      <c r="F9" s="2"/>
      <c r="G9" s="2"/>
    </row>
    <row r="10" spans="1:1023 1025:2047 2049:3071 3073:4095 4097:5119 5121:6143 6145:7167 7169:8191 8193:9215 9217:10239 10241:11263 11265:12287 12289:13311 13313:14335 14337:15359 15361:16383" ht="90">
      <c r="A10" s="11">
        <f t="shared" si="0"/>
        <v>9</v>
      </c>
      <c r="B10" t="s">
        <v>22</v>
      </c>
      <c r="C10" s="2" t="s">
        <v>23</v>
      </c>
      <c r="D10" s="2" t="s">
        <v>43</v>
      </c>
      <c r="E10" s="11"/>
      <c r="F10" s="2"/>
      <c r="G10" s="2"/>
    </row>
    <row r="11" spans="1:1023 1025:2047 2049:3071 3073:4095 4097:5119 5121:6143 6145:7167 7169:8191 8193:9215 9217:10239 10241:11263 11265:12287 12289:13311 13313:14335 14337:15359 15361:16383" ht="60">
      <c r="A11" s="11">
        <f t="shared" si="0"/>
        <v>10</v>
      </c>
      <c r="B11" s="4" t="s">
        <v>24</v>
      </c>
      <c r="C11" s="3" t="s">
        <v>25</v>
      </c>
      <c r="D11" s="4" t="s">
        <v>33</v>
      </c>
      <c r="E11" s="12"/>
      <c r="F11" s="4"/>
      <c r="G11" s="4"/>
    </row>
    <row r="12" spans="1:1023 1025:2047 2049:3071 3073:4095 4097:5119 5121:6143 6145:7167 7169:8191 8193:9215 9217:10239 10241:11263 11265:12287 12289:13311 13313:14335 14337:15359 15361:16383" ht="60">
      <c r="A12" s="11">
        <f t="shared" si="0"/>
        <v>11</v>
      </c>
      <c r="B12" s="4" t="s">
        <v>66</v>
      </c>
      <c r="C12" s="3" t="s">
        <v>26</v>
      </c>
      <c r="D12" s="4" t="s">
        <v>33</v>
      </c>
      <c r="E12" s="12"/>
      <c r="F12" s="4"/>
      <c r="G12" s="4"/>
    </row>
    <row r="13" spans="1:1023 1025:2047 2049:3071 3073:4095 4097:5119 5121:6143 6145:7167 7169:8191 8193:9215 9217:10239 10241:11263 11265:12287 12289:13311 13313:14335 14337:15359 15361:16383" ht="105">
      <c r="A13" s="11">
        <f t="shared" si="0"/>
        <v>12</v>
      </c>
      <c r="B13" s="4" t="s">
        <v>67</v>
      </c>
      <c r="C13" s="3" t="s">
        <v>32</v>
      </c>
      <c r="D13" s="3" t="s">
        <v>34</v>
      </c>
      <c r="E13" s="10"/>
      <c r="F13" s="3"/>
      <c r="G13" s="3"/>
    </row>
    <row r="14" spans="1:1023 1025:2047 2049:3071 3073:4095 4097:5119 5121:6143 6145:7167 7169:8191 8193:9215 9217:10239 10241:11263 11265:12287 12289:13311 13313:14335 14337:15359 15361:16383" s="5" customFormat="1" ht="105">
      <c r="A14" s="11">
        <f t="shared" si="0"/>
        <v>13</v>
      </c>
      <c r="B14" s="5" t="s">
        <v>67</v>
      </c>
      <c r="C14" s="14" t="s">
        <v>68</v>
      </c>
      <c r="D14" s="14" t="s">
        <v>43</v>
      </c>
      <c r="E14" s="15">
        <v>45</v>
      </c>
      <c r="F14" s="14" t="s">
        <v>69</v>
      </c>
      <c r="G14" s="14" t="s">
        <v>70</v>
      </c>
      <c r="H14" s="19">
        <v>0</v>
      </c>
      <c r="I14" s="5">
        <v>10</v>
      </c>
    </row>
    <row r="15" spans="1:1023 1025:2047 2049:3071 3073:4095 4097:5119 5121:6143 6145:7167 7169:8191 8193:9215 9217:10239 10241:11263 11265:12287 12289:13311 13313:14335 14337:15359 15361:16383" s="5" customFormat="1" ht="45">
      <c r="A15" s="11">
        <f t="shared" si="0"/>
        <v>14</v>
      </c>
      <c r="B15" s="5" t="s">
        <v>204</v>
      </c>
      <c r="C15" s="14" t="s">
        <v>205</v>
      </c>
      <c r="D15" s="5" t="s">
        <v>43</v>
      </c>
      <c r="E15" s="14"/>
      <c r="G15" s="14"/>
      <c r="I15" s="14"/>
      <c r="K15" s="14"/>
      <c r="M15" s="14"/>
      <c r="O15" s="14"/>
      <c r="Q15" s="14"/>
      <c r="S15" s="14"/>
      <c r="U15" s="14"/>
      <c r="W15" s="14"/>
      <c r="Y15" s="14"/>
      <c r="AA15" s="14"/>
      <c r="AC15" s="14"/>
      <c r="AE15" s="14"/>
      <c r="AG15" s="14"/>
      <c r="AI15" s="14"/>
      <c r="AK15" s="14"/>
      <c r="AM15" s="14"/>
      <c r="AO15" s="14"/>
      <c r="AQ15" s="14"/>
      <c r="AS15" s="14"/>
      <c r="AU15" s="14"/>
      <c r="AW15" s="14"/>
      <c r="AY15" s="14"/>
      <c r="BA15" s="14"/>
      <c r="BC15" s="14"/>
      <c r="BE15" s="14"/>
      <c r="BG15" s="14"/>
      <c r="BI15" s="14"/>
      <c r="BK15" s="14"/>
      <c r="BM15" s="14"/>
      <c r="BO15" s="14"/>
      <c r="BQ15" s="14"/>
      <c r="BS15" s="14"/>
      <c r="BU15" s="14"/>
      <c r="BW15" s="14"/>
      <c r="BY15" s="14"/>
      <c r="CA15" s="14"/>
      <c r="CC15" s="14"/>
      <c r="CE15" s="14"/>
      <c r="CG15" s="14"/>
      <c r="CI15" s="14"/>
      <c r="CK15" s="14"/>
      <c r="CM15" s="14"/>
      <c r="CO15" s="14"/>
      <c r="CQ15" s="14"/>
      <c r="CS15" s="14"/>
      <c r="CU15" s="14"/>
      <c r="CW15" s="14"/>
      <c r="CY15" s="14"/>
      <c r="DA15" s="14"/>
      <c r="DC15" s="14"/>
      <c r="DE15" s="14"/>
      <c r="DG15" s="14"/>
      <c r="DI15" s="14"/>
      <c r="DK15" s="14"/>
      <c r="DM15" s="14"/>
      <c r="DO15" s="14"/>
      <c r="DQ15" s="14"/>
      <c r="DS15" s="14"/>
      <c r="DU15" s="14"/>
      <c r="DW15" s="14"/>
      <c r="DY15" s="14"/>
      <c r="EA15" s="14"/>
      <c r="EC15" s="14"/>
      <c r="EE15" s="14"/>
      <c r="EG15" s="14"/>
      <c r="EI15" s="14"/>
      <c r="EK15" s="14"/>
      <c r="EM15" s="14"/>
      <c r="EO15" s="14"/>
      <c r="EQ15" s="14"/>
      <c r="ES15" s="14"/>
      <c r="EU15" s="14"/>
      <c r="EW15" s="14"/>
      <c r="EY15" s="14"/>
      <c r="FA15" s="14"/>
      <c r="FC15" s="14"/>
      <c r="FE15" s="14"/>
      <c r="FG15" s="14"/>
      <c r="FI15" s="14"/>
      <c r="FK15" s="14"/>
      <c r="FM15" s="14"/>
      <c r="FO15" s="14"/>
      <c r="FQ15" s="14"/>
      <c r="FS15" s="14"/>
      <c r="FU15" s="14"/>
      <c r="FW15" s="14"/>
      <c r="FY15" s="14"/>
      <c r="GA15" s="14"/>
      <c r="GC15" s="14"/>
      <c r="GE15" s="14"/>
      <c r="GG15" s="14"/>
      <c r="GI15" s="14"/>
      <c r="GK15" s="14"/>
      <c r="GM15" s="14"/>
      <c r="GO15" s="14"/>
      <c r="GQ15" s="14"/>
      <c r="GS15" s="14"/>
      <c r="GU15" s="14"/>
      <c r="GW15" s="14"/>
      <c r="GY15" s="14"/>
      <c r="HA15" s="14"/>
      <c r="HC15" s="14"/>
      <c r="HE15" s="14"/>
      <c r="HG15" s="14"/>
      <c r="HI15" s="14"/>
      <c r="HK15" s="14"/>
      <c r="HM15" s="14"/>
      <c r="HO15" s="14"/>
      <c r="HQ15" s="14"/>
      <c r="HS15" s="14"/>
      <c r="HU15" s="14"/>
      <c r="HW15" s="14"/>
      <c r="HY15" s="14"/>
      <c r="IA15" s="14"/>
      <c r="IC15" s="14"/>
      <c r="IE15" s="14"/>
      <c r="IG15" s="14"/>
      <c r="II15" s="14"/>
      <c r="IK15" s="14"/>
      <c r="IM15" s="14"/>
      <c r="IO15" s="14"/>
      <c r="IQ15" s="14"/>
      <c r="IS15" s="14"/>
      <c r="IU15" s="14"/>
      <c r="IW15" s="14"/>
      <c r="IY15" s="14"/>
      <c r="JA15" s="14"/>
      <c r="JC15" s="14"/>
      <c r="JE15" s="14"/>
      <c r="JG15" s="14"/>
      <c r="JI15" s="14"/>
      <c r="JK15" s="14"/>
      <c r="JM15" s="14"/>
      <c r="JO15" s="14"/>
      <c r="JQ15" s="14"/>
      <c r="JS15" s="14"/>
      <c r="JU15" s="14"/>
      <c r="JW15" s="14"/>
      <c r="JY15" s="14"/>
      <c r="KA15" s="14"/>
      <c r="KC15" s="14"/>
      <c r="KE15" s="14"/>
      <c r="KG15" s="14"/>
      <c r="KI15" s="14"/>
      <c r="KK15" s="14"/>
      <c r="KM15" s="14"/>
      <c r="KO15" s="14"/>
      <c r="KQ15" s="14"/>
      <c r="KS15" s="14"/>
      <c r="KU15" s="14"/>
      <c r="KW15" s="14"/>
      <c r="KY15" s="14"/>
      <c r="LA15" s="14"/>
      <c r="LC15" s="14"/>
      <c r="LE15" s="14"/>
      <c r="LG15" s="14"/>
      <c r="LI15" s="14"/>
      <c r="LK15" s="14"/>
      <c r="LM15" s="14"/>
      <c r="LO15" s="14"/>
      <c r="LQ15" s="14"/>
      <c r="LS15" s="14"/>
      <c r="LU15" s="14"/>
      <c r="LW15" s="14"/>
      <c r="LY15" s="14"/>
      <c r="MA15" s="14"/>
      <c r="MC15" s="14"/>
      <c r="ME15" s="14"/>
      <c r="MG15" s="14"/>
      <c r="MI15" s="14"/>
      <c r="MK15" s="14"/>
      <c r="MM15" s="14"/>
      <c r="MO15" s="14"/>
      <c r="MQ15" s="14"/>
      <c r="MS15" s="14"/>
      <c r="MU15" s="14"/>
      <c r="MW15" s="14"/>
      <c r="MY15" s="14"/>
      <c r="NA15" s="14"/>
      <c r="NC15" s="14"/>
      <c r="NE15" s="14"/>
      <c r="NG15" s="14"/>
      <c r="NI15" s="14"/>
      <c r="NK15" s="14"/>
      <c r="NM15" s="14"/>
      <c r="NO15" s="14"/>
      <c r="NQ15" s="14"/>
      <c r="NS15" s="14"/>
      <c r="NU15" s="14"/>
      <c r="NW15" s="14"/>
      <c r="NY15" s="14"/>
      <c r="OA15" s="14"/>
      <c r="OC15" s="14"/>
      <c r="OE15" s="14"/>
      <c r="OG15" s="14"/>
      <c r="OI15" s="14"/>
      <c r="OK15" s="14"/>
      <c r="OM15" s="14"/>
      <c r="OO15" s="14"/>
      <c r="OQ15" s="14"/>
      <c r="OS15" s="14"/>
      <c r="OU15" s="14"/>
      <c r="OW15" s="14"/>
      <c r="OY15" s="14"/>
      <c r="PA15" s="14"/>
      <c r="PC15" s="14"/>
      <c r="PE15" s="14"/>
      <c r="PG15" s="14"/>
      <c r="PI15" s="14"/>
      <c r="PK15" s="14"/>
      <c r="PM15" s="14"/>
      <c r="PO15" s="14"/>
      <c r="PQ15" s="14"/>
      <c r="PS15" s="14"/>
      <c r="PU15" s="14"/>
      <c r="PW15" s="14"/>
      <c r="PY15" s="14"/>
      <c r="QA15" s="14"/>
      <c r="QC15" s="14"/>
      <c r="QE15" s="14"/>
      <c r="QG15" s="14"/>
      <c r="QI15" s="14"/>
      <c r="QK15" s="14"/>
      <c r="QM15" s="14"/>
      <c r="QO15" s="14"/>
      <c r="QQ15" s="14"/>
      <c r="QS15" s="14"/>
      <c r="QU15" s="14"/>
      <c r="QW15" s="14"/>
      <c r="QY15" s="14"/>
      <c r="RA15" s="14"/>
      <c r="RC15" s="14"/>
      <c r="RE15" s="14"/>
      <c r="RG15" s="14"/>
      <c r="RI15" s="14"/>
      <c r="RK15" s="14"/>
      <c r="RM15" s="14"/>
      <c r="RO15" s="14"/>
      <c r="RQ15" s="14"/>
      <c r="RS15" s="14"/>
      <c r="RU15" s="14"/>
      <c r="RW15" s="14"/>
      <c r="RY15" s="14"/>
      <c r="SA15" s="14"/>
      <c r="SC15" s="14"/>
      <c r="SE15" s="14"/>
      <c r="SG15" s="14"/>
      <c r="SI15" s="14"/>
      <c r="SK15" s="14"/>
      <c r="SM15" s="14"/>
      <c r="SO15" s="14"/>
      <c r="SQ15" s="14"/>
      <c r="SS15" s="14"/>
      <c r="SU15" s="14"/>
      <c r="SW15" s="14"/>
      <c r="SY15" s="14"/>
      <c r="TA15" s="14"/>
      <c r="TC15" s="14"/>
      <c r="TE15" s="14"/>
      <c r="TG15" s="14"/>
      <c r="TI15" s="14"/>
      <c r="TK15" s="14"/>
      <c r="TM15" s="14"/>
      <c r="TO15" s="14"/>
      <c r="TQ15" s="14"/>
      <c r="TS15" s="14"/>
      <c r="TU15" s="14"/>
      <c r="TW15" s="14"/>
      <c r="TY15" s="14"/>
      <c r="UA15" s="14"/>
      <c r="UC15" s="14"/>
      <c r="UE15" s="14"/>
      <c r="UG15" s="14"/>
      <c r="UI15" s="14"/>
      <c r="UK15" s="14"/>
      <c r="UM15" s="14"/>
      <c r="UO15" s="14"/>
      <c r="UQ15" s="14"/>
      <c r="US15" s="14"/>
      <c r="UU15" s="14"/>
      <c r="UW15" s="14"/>
      <c r="UY15" s="14"/>
      <c r="VA15" s="14"/>
      <c r="VC15" s="14"/>
      <c r="VE15" s="14"/>
      <c r="VG15" s="14"/>
      <c r="VI15" s="14"/>
      <c r="VK15" s="14"/>
      <c r="VM15" s="14"/>
      <c r="VO15" s="14"/>
      <c r="VQ15" s="14"/>
      <c r="VS15" s="14"/>
      <c r="VU15" s="14"/>
      <c r="VW15" s="14"/>
      <c r="VY15" s="14"/>
      <c r="WA15" s="14"/>
      <c r="WC15" s="14"/>
      <c r="WE15" s="14"/>
      <c r="WG15" s="14"/>
      <c r="WI15" s="14"/>
      <c r="WK15" s="14"/>
      <c r="WM15" s="14"/>
      <c r="WO15" s="14"/>
      <c r="WQ15" s="14"/>
      <c r="WS15" s="14"/>
      <c r="WU15" s="14"/>
      <c r="WW15" s="14"/>
      <c r="WY15" s="14"/>
      <c r="XA15" s="14"/>
      <c r="XC15" s="14"/>
      <c r="XE15" s="14"/>
      <c r="XG15" s="14"/>
      <c r="XI15" s="14"/>
      <c r="XK15" s="14"/>
      <c r="XM15" s="14"/>
      <c r="XO15" s="14"/>
      <c r="XQ15" s="14"/>
      <c r="XS15" s="14"/>
      <c r="XU15" s="14"/>
      <c r="XW15" s="14"/>
      <c r="XY15" s="14"/>
      <c r="YA15" s="14"/>
      <c r="YC15" s="14"/>
      <c r="YE15" s="14"/>
      <c r="YG15" s="14"/>
      <c r="YI15" s="14"/>
      <c r="YK15" s="14"/>
      <c r="YM15" s="14"/>
      <c r="YO15" s="14"/>
      <c r="YQ15" s="14"/>
      <c r="YS15" s="14"/>
      <c r="YU15" s="14"/>
      <c r="YW15" s="14"/>
      <c r="YY15" s="14"/>
      <c r="ZA15" s="14"/>
      <c r="ZC15" s="14"/>
      <c r="ZE15" s="14"/>
      <c r="ZG15" s="14"/>
      <c r="ZI15" s="14"/>
      <c r="ZK15" s="14"/>
      <c r="ZM15" s="14"/>
      <c r="ZO15" s="14"/>
      <c r="ZQ15" s="14"/>
      <c r="ZS15" s="14"/>
      <c r="ZU15" s="14"/>
      <c r="ZW15" s="14"/>
      <c r="ZY15" s="14"/>
      <c r="AAA15" s="14"/>
      <c r="AAC15" s="14"/>
      <c r="AAE15" s="14"/>
      <c r="AAG15" s="14"/>
      <c r="AAI15" s="14"/>
      <c r="AAK15" s="14"/>
      <c r="AAM15" s="14"/>
      <c r="AAO15" s="14"/>
      <c r="AAQ15" s="14"/>
      <c r="AAS15" s="14"/>
      <c r="AAU15" s="14"/>
      <c r="AAW15" s="14"/>
      <c r="AAY15" s="14"/>
      <c r="ABA15" s="14"/>
      <c r="ABC15" s="14"/>
      <c r="ABE15" s="14"/>
      <c r="ABG15" s="14"/>
      <c r="ABI15" s="14"/>
      <c r="ABK15" s="14"/>
      <c r="ABM15" s="14"/>
      <c r="ABO15" s="14"/>
      <c r="ABQ15" s="14"/>
      <c r="ABS15" s="14"/>
      <c r="ABU15" s="14"/>
      <c r="ABW15" s="14"/>
      <c r="ABY15" s="14"/>
      <c r="ACA15" s="14"/>
      <c r="ACC15" s="14"/>
      <c r="ACE15" s="14"/>
      <c r="ACG15" s="14"/>
      <c r="ACI15" s="14"/>
      <c r="ACK15" s="14"/>
      <c r="ACM15" s="14"/>
      <c r="ACO15" s="14"/>
      <c r="ACQ15" s="14"/>
      <c r="ACS15" s="14"/>
      <c r="ACU15" s="14"/>
      <c r="ACW15" s="14"/>
      <c r="ACY15" s="14"/>
      <c r="ADA15" s="14"/>
      <c r="ADC15" s="14"/>
      <c r="ADE15" s="14"/>
      <c r="ADG15" s="14"/>
      <c r="ADI15" s="14"/>
      <c r="ADK15" s="14"/>
      <c r="ADM15" s="14"/>
      <c r="ADO15" s="14"/>
      <c r="ADQ15" s="14"/>
      <c r="ADS15" s="14"/>
      <c r="ADU15" s="14"/>
      <c r="ADW15" s="14"/>
      <c r="ADY15" s="14"/>
      <c r="AEA15" s="14"/>
      <c r="AEC15" s="14"/>
      <c r="AEE15" s="14"/>
      <c r="AEG15" s="14"/>
      <c r="AEI15" s="14"/>
      <c r="AEK15" s="14"/>
      <c r="AEM15" s="14"/>
      <c r="AEO15" s="14"/>
      <c r="AEQ15" s="14"/>
      <c r="AES15" s="14"/>
      <c r="AEU15" s="14"/>
      <c r="AEW15" s="14"/>
      <c r="AEY15" s="14"/>
      <c r="AFA15" s="14"/>
      <c r="AFC15" s="14"/>
      <c r="AFE15" s="14"/>
      <c r="AFG15" s="14"/>
      <c r="AFI15" s="14"/>
      <c r="AFK15" s="14"/>
      <c r="AFM15" s="14"/>
      <c r="AFO15" s="14"/>
      <c r="AFQ15" s="14"/>
      <c r="AFS15" s="14"/>
      <c r="AFU15" s="14"/>
      <c r="AFW15" s="14"/>
      <c r="AFY15" s="14"/>
      <c r="AGA15" s="14"/>
      <c r="AGC15" s="14"/>
      <c r="AGE15" s="14"/>
      <c r="AGG15" s="14"/>
      <c r="AGI15" s="14"/>
      <c r="AGK15" s="14"/>
      <c r="AGM15" s="14"/>
      <c r="AGO15" s="14"/>
      <c r="AGQ15" s="14"/>
      <c r="AGS15" s="14"/>
      <c r="AGU15" s="14"/>
      <c r="AGW15" s="14"/>
      <c r="AGY15" s="14"/>
      <c r="AHA15" s="14"/>
      <c r="AHC15" s="14"/>
      <c r="AHE15" s="14"/>
      <c r="AHG15" s="14"/>
      <c r="AHI15" s="14"/>
      <c r="AHK15" s="14"/>
      <c r="AHM15" s="14"/>
      <c r="AHO15" s="14"/>
      <c r="AHQ15" s="14"/>
      <c r="AHS15" s="14"/>
      <c r="AHU15" s="14"/>
      <c r="AHW15" s="14"/>
      <c r="AHY15" s="14"/>
      <c r="AIA15" s="14"/>
      <c r="AIC15" s="14"/>
      <c r="AIE15" s="14"/>
      <c r="AIG15" s="14"/>
      <c r="AII15" s="14"/>
      <c r="AIK15" s="14"/>
      <c r="AIM15" s="14"/>
      <c r="AIO15" s="14"/>
      <c r="AIQ15" s="14"/>
      <c r="AIS15" s="14"/>
      <c r="AIU15" s="14"/>
      <c r="AIW15" s="14"/>
      <c r="AIY15" s="14"/>
      <c r="AJA15" s="14"/>
      <c r="AJC15" s="14"/>
      <c r="AJE15" s="14"/>
      <c r="AJG15" s="14"/>
      <c r="AJI15" s="14"/>
      <c r="AJK15" s="14"/>
      <c r="AJM15" s="14"/>
      <c r="AJO15" s="14"/>
      <c r="AJQ15" s="14"/>
      <c r="AJS15" s="14"/>
      <c r="AJU15" s="14"/>
      <c r="AJW15" s="14"/>
      <c r="AJY15" s="14"/>
      <c r="AKA15" s="14"/>
      <c r="AKC15" s="14"/>
      <c r="AKE15" s="14"/>
      <c r="AKG15" s="14"/>
      <c r="AKI15" s="14"/>
      <c r="AKK15" s="14"/>
      <c r="AKM15" s="14"/>
      <c r="AKO15" s="14"/>
      <c r="AKQ15" s="14"/>
      <c r="AKS15" s="14"/>
      <c r="AKU15" s="14"/>
      <c r="AKW15" s="14"/>
      <c r="AKY15" s="14"/>
      <c r="ALA15" s="14"/>
      <c r="ALC15" s="14"/>
      <c r="ALE15" s="14"/>
      <c r="ALG15" s="14"/>
      <c r="ALI15" s="14"/>
      <c r="ALK15" s="14"/>
      <c r="ALM15" s="14"/>
      <c r="ALO15" s="14"/>
      <c r="ALQ15" s="14"/>
      <c r="ALS15" s="14"/>
      <c r="ALU15" s="14"/>
      <c r="ALW15" s="14"/>
      <c r="ALY15" s="14"/>
      <c r="AMA15" s="14"/>
      <c r="AMC15" s="14"/>
      <c r="AME15" s="14"/>
      <c r="AMG15" s="14"/>
      <c r="AMI15" s="14"/>
      <c r="AMK15" s="14"/>
      <c r="AMM15" s="14"/>
      <c r="AMO15" s="14"/>
      <c r="AMQ15" s="14"/>
      <c r="AMS15" s="14"/>
      <c r="AMU15" s="14"/>
      <c r="AMW15" s="14"/>
      <c r="AMY15" s="14"/>
      <c r="ANA15" s="14"/>
      <c r="ANC15" s="14"/>
      <c r="ANE15" s="14"/>
      <c r="ANG15" s="14"/>
      <c r="ANI15" s="14"/>
      <c r="ANK15" s="14"/>
      <c r="ANM15" s="14"/>
      <c r="ANO15" s="14"/>
      <c r="ANQ15" s="14"/>
      <c r="ANS15" s="14"/>
      <c r="ANU15" s="14"/>
      <c r="ANW15" s="14"/>
      <c r="ANY15" s="14"/>
      <c r="AOA15" s="14"/>
      <c r="AOC15" s="14"/>
      <c r="AOE15" s="14"/>
      <c r="AOG15" s="14"/>
      <c r="AOI15" s="14"/>
      <c r="AOK15" s="14"/>
      <c r="AOM15" s="14"/>
      <c r="AOO15" s="14"/>
      <c r="AOQ15" s="14"/>
      <c r="AOS15" s="14"/>
      <c r="AOU15" s="14"/>
      <c r="AOW15" s="14"/>
      <c r="AOY15" s="14"/>
      <c r="APA15" s="14"/>
      <c r="APC15" s="14"/>
      <c r="APE15" s="14"/>
      <c r="APG15" s="14"/>
      <c r="API15" s="14"/>
      <c r="APK15" s="14"/>
      <c r="APM15" s="14"/>
      <c r="APO15" s="14"/>
      <c r="APQ15" s="14"/>
      <c r="APS15" s="14"/>
      <c r="APU15" s="14"/>
      <c r="APW15" s="14"/>
      <c r="APY15" s="14"/>
      <c r="AQA15" s="14"/>
      <c r="AQC15" s="14"/>
      <c r="AQE15" s="14"/>
      <c r="AQG15" s="14"/>
      <c r="AQI15" s="14"/>
      <c r="AQK15" s="14"/>
      <c r="AQM15" s="14"/>
      <c r="AQO15" s="14"/>
      <c r="AQQ15" s="14"/>
      <c r="AQS15" s="14"/>
      <c r="AQU15" s="14"/>
      <c r="AQW15" s="14"/>
      <c r="AQY15" s="14"/>
      <c r="ARA15" s="14"/>
      <c r="ARC15" s="14"/>
      <c r="ARE15" s="14"/>
      <c r="ARG15" s="14"/>
      <c r="ARI15" s="14"/>
      <c r="ARK15" s="14"/>
      <c r="ARM15" s="14"/>
      <c r="ARO15" s="14"/>
      <c r="ARQ15" s="14"/>
      <c r="ARS15" s="14"/>
      <c r="ARU15" s="14"/>
      <c r="ARW15" s="14"/>
      <c r="ARY15" s="14"/>
      <c r="ASA15" s="14"/>
      <c r="ASC15" s="14"/>
      <c r="ASE15" s="14"/>
      <c r="ASG15" s="14"/>
      <c r="ASI15" s="14"/>
      <c r="ASK15" s="14"/>
      <c r="ASM15" s="14"/>
      <c r="ASO15" s="14"/>
      <c r="ASQ15" s="14"/>
      <c r="ASS15" s="14"/>
      <c r="ASU15" s="14"/>
      <c r="ASW15" s="14"/>
      <c r="ASY15" s="14"/>
      <c r="ATA15" s="14"/>
      <c r="ATC15" s="14"/>
      <c r="ATE15" s="14"/>
      <c r="ATG15" s="14"/>
      <c r="ATI15" s="14"/>
      <c r="ATK15" s="14"/>
      <c r="ATM15" s="14"/>
      <c r="ATO15" s="14"/>
      <c r="ATQ15" s="14"/>
      <c r="ATS15" s="14"/>
      <c r="ATU15" s="14"/>
      <c r="ATW15" s="14"/>
      <c r="ATY15" s="14"/>
      <c r="AUA15" s="14"/>
      <c r="AUC15" s="14"/>
      <c r="AUE15" s="14"/>
      <c r="AUG15" s="14"/>
      <c r="AUI15" s="14"/>
      <c r="AUK15" s="14"/>
      <c r="AUM15" s="14"/>
      <c r="AUO15" s="14"/>
      <c r="AUQ15" s="14"/>
      <c r="AUS15" s="14"/>
      <c r="AUU15" s="14"/>
      <c r="AUW15" s="14"/>
      <c r="AUY15" s="14"/>
      <c r="AVA15" s="14"/>
      <c r="AVC15" s="14"/>
      <c r="AVE15" s="14"/>
      <c r="AVG15" s="14"/>
      <c r="AVI15" s="14"/>
      <c r="AVK15" s="14"/>
      <c r="AVM15" s="14"/>
      <c r="AVO15" s="14"/>
      <c r="AVQ15" s="14"/>
      <c r="AVS15" s="14"/>
      <c r="AVU15" s="14"/>
      <c r="AVW15" s="14"/>
      <c r="AVY15" s="14"/>
      <c r="AWA15" s="14"/>
      <c r="AWC15" s="14"/>
      <c r="AWE15" s="14"/>
      <c r="AWG15" s="14"/>
      <c r="AWI15" s="14"/>
      <c r="AWK15" s="14"/>
      <c r="AWM15" s="14"/>
      <c r="AWO15" s="14"/>
      <c r="AWQ15" s="14"/>
      <c r="AWS15" s="14"/>
      <c r="AWU15" s="14"/>
      <c r="AWW15" s="14"/>
      <c r="AWY15" s="14"/>
      <c r="AXA15" s="14"/>
      <c r="AXC15" s="14"/>
      <c r="AXE15" s="14"/>
      <c r="AXG15" s="14"/>
      <c r="AXI15" s="14"/>
      <c r="AXK15" s="14"/>
      <c r="AXM15" s="14"/>
      <c r="AXO15" s="14"/>
      <c r="AXQ15" s="14"/>
      <c r="AXS15" s="14"/>
      <c r="AXU15" s="14"/>
      <c r="AXW15" s="14"/>
      <c r="AXY15" s="14"/>
      <c r="AYA15" s="14"/>
      <c r="AYC15" s="14"/>
      <c r="AYE15" s="14"/>
      <c r="AYG15" s="14"/>
      <c r="AYI15" s="14"/>
      <c r="AYK15" s="14"/>
      <c r="AYM15" s="14"/>
      <c r="AYO15" s="14"/>
      <c r="AYQ15" s="14"/>
      <c r="AYS15" s="14"/>
      <c r="AYU15" s="14"/>
      <c r="AYW15" s="14"/>
      <c r="AYY15" s="14"/>
      <c r="AZA15" s="14"/>
      <c r="AZC15" s="14"/>
      <c r="AZE15" s="14"/>
      <c r="AZG15" s="14"/>
      <c r="AZI15" s="14"/>
      <c r="AZK15" s="14"/>
      <c r="AZM15" s="14"/>
      <c r="AZO15" s="14"/>
      <c r="AZQ15" s="14"/>
      <c r="AZS15" s="14"/>
      <c r="AZU15" s="14"/>
      <c r="AZW15" s="14"/>
      <c r="AZY15" s="14"/>
      <c r="BAA15" s="14"/>
      <c r="BAC15" s="14"/>
      <c r="BAE15" s="14"/>
      <c r="BAG15" s="14"/>
      <c r="BAI15" s="14"/>
      <c r="BAK15" s="14"/>
      <c r="BAM15" s="14"/>
      <c r="BAO15" s="14"/>
      <c r="BAQ15" s="14"/>
      <c r="BAS15" s="14"/>
      <c r="BAU15" s="14"/>
      <c r="BAW15" s="14"/>
      <c r="BAY15" s="14"/>
      <c r="BBA15" s="14"/>
      <c r="BBC15" s="14"/>
      <c r="BBE15" s="14"/>
      <c r="BBG15" s="14"/>
      <c r="BBI15" s="14"/>
      <c r="BBK15" s="14"/>
      <c r="BBM15" s="14"/>
      <c r="BBO15" s="14"/>
      <c r="BBQ15" s="14"/>
      <c r="BBS15" s="14"/>
      <c r="BBU15" s="14"/>
      <c r="BBW15" s="14"/>
      <c r="BBY15" s="14"/>
      <c r="BCA15" s="14"/>
      <c r="BCC15" s="14"/>
      <c r="BCE15" s="14"/>
      <c r="BCG15" s="14"/>
      <c r="BCI15" s="14"/>
      <c r="BCK15" s="14"/>
      <c r="BCM15" s="14"/>
      <c r="BCO15" s="14"/>
      <c r="BCQ15" s="14"/>
      <c r="BCS15" s="14"/>
      <c r="BCU15" s="14"/>
      <c r="BCW15" s="14"/>
      <c r="BCY15" s="14"/>
      <c r="BDA15" s="14"/>
      <c r="BDC15" s="14"/>
      <c r="BDE15" s="14"/>
      <c r="BDG15" s="14"/>
      <c r="BDI15" s="14"/>
      <c r="BDK15" s="14"/>
      <c r="BDM15" s="14"/>
      <c r="BDO15" s="14"/>
      <c r="BDQ15" s="14"/>
      <c r="BDS15" s="14"/>
      <c r="BDU15" s="14"/>
      <c r="BDW15" s="14"/>
      <c r="BDY15" s="14"/>
      <c r="BEA15" s="14"/>
      <c r="BEC15" s="14"/>
      <c r="BEE15" s="14"/>
      <c r="BEG15" s="14"/>
      <c r="BEI15" s="14"/>
      <c r="BEK15" s="14"/>
      <c r="BEM15" s="14"/>
      <c r="BEO15" s="14"/>
      <c r="BEQ15" s="14"/>
      <c r="BES15" s="14"/>
      <c r="BEU15" s="14"/>
      <c r="BEW15" s="14"/>
      <c r="BEY15" s="14"/>
      <c r="BFA15" s="14"/>
      <c r="BFC15" s="14"/>
      <c r="BFE15" s="14"/>
      <c r="BFG15" s="14"/>
      <c r="BFI15" s="14"/>
      <c r="BFK15" s="14"/>
      <c r="BFM15" s="14"/>
      <c r="BFO15" s="14"/>
      <c r="BFQ15" s="14"/>
      <c r="BFS15" s="14"/>
      <c r="BFU15" s="14"/>
      <c r="BFW15" s="14"/>
      <c r="BFY15" s="14"/>
      <c r="BGA15" s="14"/>
      <c r="BGC15" s="14"/>
      <c r="BGE15" s="14"/>
      <c r="BGG15" s="14"/>
      <c r="BGI15" s="14"/>
      <c r="BGK15" s="14"/>
      <c r="BGM15" s="14"/>
      <c r="BGO15" s="14"/>
      <c r="BGQ15" s="14"/>
      <c r="BGS15" s="14"/>
      <c r="BGU15" s="14"/>
      <c r="BGW15" s="14"/>
      <c r="BGY15" s="14"/>
      <c r="BHA15" s="14"/>
      <c r="BHC15" s="14"/>
      <c r="BHE15" s="14"/>
      <c r="BHG15" s="14"/>
      <c r="BHI15" s="14"/>
      <c r="BHK15" s="14"/>
      <c r="BHM15" s="14"/>
      <c r="BHO15" s="14"/>
      <c r="BHQ15" s="14"/>
      <c r="BHS15" s="14"/>
      <c r="BHU15" s="14"/>
      <c r="BHW15" s="14"/>
      <c r="BHY15" s="14"/>
      <c r="BIA15" s="14"/>
      <c r="BIC15" s="14"/>
      <c r="BIE15" s="14"/>
      <c r="BIG15" s="14"/>
      <c r="BII15" s="14"/>
      <c r="BIK15" s="14"/>
      <c r="BIM15" s="14"/>
      <c r="BIO15" s="14"/>
      <c r="BIQ15" s="14"/>
      <c r="BIS15" s="14"/>
      <c r="BIU15" s="14"/>
      <c r="BIW15" s="14"/>
      <c r="BIY15" s="14"/>
      <c r="BJA15" s="14"/>
      <c r="BJC15" s="14"/>
      <c r="BJE15" s="14"/>
      <c r="BJG15" s="14"/>
      <c r="BJI15" s="14"/>
      <c r="BJK15" s="14"/>
      <c r="BJM15" s="14"/>
      <c r="BJO15" s="14"/>
      <c r="BJQ15" s="14"/>
      <c r="BJS15" s="14"/>
      <c r="BJU15" s="14"/>
      <c r="BJW15" s="14"/>
      <c r="BJY15" s="14"/>
      <c r="BKA15" s="14"/>
      <c r="BKC15" s="14"/>
      <c r="BKE15" s="14"/>
      <c r="BKG15" s="14"/>
      <c r="BKI15" s="14"/>
      <c r="BKK15" s="14"/>
      <c r="BKM15" s="14"/>
      <c r="BKO15" s="14"/>
      <c r="BKQ15" s="14"/>
      <c r="BKS15" s="14"/>
      <c r="BKU15" s="14"/>
      <c r="BKW15" s="14"/>
      <c r="BKY15" s="14"/>
      <c r="BLA15" s="14"/>
      <c r="BLC15" s="14"/>
      <c r="BLE15" s="14"/>
      <c r="BLG15" s="14"/>
      <c r="BLI15" s="14"/>
      <c r="BLK15" s="14"/>
      <c r="BLM15" s="14"/>
      <c r="BLO15" s="14"/>
      <c r="BLQ15" s="14"/>
      <c r="BLS15" s="14"/>
      <c r="BLU15" s="14"/>
      <c r="BLW15" s="14"/>
      <c r="BLY15" s="14"/>
      <c r="BMA15" s="14"/>
      <c r="BMC15" s="14"/>
      <c r="BME15" s="14"/>
      <c r="BMG15" s="14"/>
      <c r="BMI15" s="14"/>
      <c r="BMK15" s="14"/>
      <c r="BMM15" s="14"/>
      <c r="BMO15" s="14"/>
      <c r="BMQ15" s="14"/>
      <c r="BMS15" s="14"/>
      <c r="BMU15" s="14"/>
      <c r="BMW15" s="14"/>
      <c r="BMY15" s="14"/>
      <c r="BNA15" s="14"/>
      <c r="BNC15" s="14"/>
      <c r="BNE15" s="14"/>
      <c r="BNG15" s="14"/>
      <c r="BNI15" s="14"/>
      <c r="BNK15" s="14"/>
      <c r="BNM15" s="14"/>
      <c r="BNO15" s="14"/>
      <c r="BNQ15" s="14"/>
      <c r="BNS15" s="14"/>
      <c r="BNU15" s="14"/>
      <c r="BNW15" s="14"/>
      <c r="BNY15" s="14"/>
      <c r="BOA15" s="14"/>
      <c r="BOC15" s="14"/>
      <c r="BOE15" s="14"/>
      <c r="BOG15" s="14"/>
      <c r="BOI15" s="14"/>
      <c r="BOK15" s="14"/>
      <c r="BOM15" s="14"/>
      <c r="BOO15" s="14"/>
      <c r="BOQ15" s="14"/>
      <c r="BOS15" s="14"/>
      <c r="BOU15" s="14"/>
      <c r="BOW15" s="14"/>
      <c r="BOY15" s="14"/>
      <c r="BPA15" s="14"/>
      <c r="BPC15" s="14"/>
      <c r="BPE15" s="14"/>
      <c r="BPG15" s="14"/>
      <c r="BPI15" s="14"/>
      <c r="BPK15" s="14"/>
      <c r="BPM15" s="14"/>
      <c r="BPO15" s="14"/>
      <c r="BPQ15" s="14"/>
      <c r="BPS15" s="14"/>
      <c r="BPU15" s="14"/>
      <c r="BPW15" s="14"/>
      <c r="BPY15" s="14"/>
      <c r="BQA15" s="14"/>
      <c r="BQC15" s="14"/>
      <c r="BQE15" s="14"/>
      <c r="BQG15" s="14"/>
      <c r="BQI15" s="14"/>
      <c r="BQK15" s="14"/>
      <c r="BQM15" s="14"/>
      <c r="BQO15" s="14"/>
      <c r="BQQ15" s="14"/>
      <c r="BQS15" s="14"/>
      <c r="BQU15" s="14"/>
      <c r="BQW15" s="14"/>
      <c r="BQY15" s="14"/>
      <c r="BRA15" s="14"/>
      <c r="BRC15" s="14"/>
      <c r="BRE15" s="14"/>
      <c r="BRG15" s="14"/>
      <c r="BRI15" s="14"/>
      <c r="BRK15" s="14"/>
      <c r="BRM15" s="14"/>
      <c r="BRO15" s="14"/>
      <c r="BRQ15" s="14"/>
      <c r="BRS15" s="14"/>
      <c r="BRU15" s="14"/>
      <c r="BRW15" s="14"/>
      <c r="BRY15" s="14"/>
      <c r="BSA15" s="14"/>
      <c r="BSC15" s="14"/>
      <c r="BSE15" s="14"/>
      <c r="BSG15" s="14"/>
      <c r="BSI15" s="14"/>
      <c r="BSK15" s="14"/>
      <c r="BSM15" s="14"/>
      <c r="BSO15" s="14"/>
      <c r="BSQ15" s="14"/>
      <c r="BSS15" s="14"/>
      <c r="BSU15" s="14"/>
      <c r="BSW15" s="14"/>
      <c r="BSY15" s="14"/>
      <c r="BTA15" s="14"/>
      <c r="BTC15" s="14"/>
      <c r="BTE15" s="14"/>
      <c r="BTG15" s="14"/>
      <c r="BTI15" s="14"/>
      <c r="BTK15" s="14"/>
      <c r="BTM15" s="14"/>
      <c r="BTO15" s="14"/>
      <c r="BTQ15" s="14"/>
      <c r="BTS15" s="14"/>
      <c r="BTU15" s="14"/>
      <c r="BTW15" s="14"/>
      <c r="BTY15" s="14"/>
      <c r="BUA15" s="14"/>
      <c r="BUC15" s="14"/>
      <c r="BUE15" s="14"/>
      <c r="BUG15" s="14"/>
      <c r="BUI15" s="14"/>
      <c r="BUK15" s="14"/>
      <c r="BUM15" s="14"/>
      <c r="BUO15" s="14"/>
      <c r="BUQ15" s="14"/>
      <c r="BUS15" s="14"/>
      <c r="BUU15" s="14"/>
      <c r="BUW15" s="14"/>
      <c r="BUY15" s="14"/>
      <c r="BVA15" s="14"/>
      <c r="BVC15" s="14"/>
      <c r="BVE15" s="14"/>
      <c r="BVG15" s="14"/>
      <c r="BVI15" s="14"/>
      <c r="BVK15" s="14"/>
      <c r="BVM15" s="14"/>
      <c r="BVO15" s="14"/>
      <c r="BVQ15" s="14"/>
      <c r="BVS15" s="14"/>
      <c r="BVU15" s="14"/>
      <c r="BVW15" s="14"/>
      <c r="BVY15" s="14"/>
      <c r="BWA15" s="14"/>
      <c r="BWC15" s="14"/>
      <c r="BWE15" s="14"/>
      <c r="BWG15" s="14"/>
      <c r="BWI15" s="14"/>
      <c r="BWK15" s="14"/>
      <c r="BWM15" s="14"/>
      <c r="BWO15" s="14"/>
      <c r="BWQ15" s="14"/>
      <c r="BWS15" s="14"/>
      <c r="BWU15" s="14"/>
      <c r="BWW15" s="14"/>
      <c r="BWY15" s="14"/>
      <c r="BXA15" s="14"/>
      <c r="BXC15" s="14"/>
      <c r="BXE15" s="14"/>
      <c r="BXG15" s="14"/>
      <c r="BXI15" s="14"/>
      <c r="BXK15" s="14"/>
      <c r="BXM15" s="14"/>
      <c r="BXO15" s="14"/>
      <c r="BXQ15" s="14"/>
      <c r="BXS15" s="14"/>
      <c r="BXU15" s="14"/>
      <c r="BXW15" s="14"/>
      <c r="BXY15" s="14"/>
      <c r="BYA15" s="14"/>
      <c r="BYC15" s="14"/>
      <c r="BYE15" s="14"/>
      <c r="BYG15" s="14"/>
      <c r="BYI15" s="14"/>
      <c r="BYK15" s="14"/>
      <c r="BYM15" s="14"/>
      <c r="BYO15" s="14"/>
      <c r="BYQ15" s="14"/>
      <c r="BYS15" s="14"/>
      <c r="BYU15" s="14"/>
      <c r="BYW15" s="14"/>
      <c r="BYY15" s="14"/>
      <c r="BZA15" s="14"/>
      <c r="BZC15" s="14"/>
      <c r="BZE15" s="14"/>
      <c r="BZG15" s="14"/>
      <c r="BZI15" s="14"/>
      <c r="BZK15" s="14"/>
      <c r="BZM15" s="14"/>
      <c r="BZO15" s="14"/>
      <c r="BZQ15" s="14"/>
      <c r="BZS15" s="14"/>
      <c r="BZU15" s="14"/>
      <c r="BZW15" s="14"/>
      <c r="BZY15" s="14"/>
      <c r="CAA15" s="14"/>
      <c r="CAC15" s="14"/>
      <c r="CAE15" s="14"/>
      <c r="CAG15" s="14"/>
      <c r="CAI15" s="14"/>
      <c r="CAK15" s="14"/>
      <c r="CAM15" s="14"/>
      <c r="CAO15" s="14"/>
      <c r="CAQ15" s="14"/>
      <c r="CAS15" s="14"/>
      <c r="CAU15" s="14"/>
      <c r="CAW15" s="14"/>
      <c r="CAY15" s="14"/>
      <c r="CBA15" s="14"/>
      <c r="CBC15" s="14"/>
      <c r="CBE15" s="14"/>
      <c r="CBG15" s="14"/>
      <c r="CBI15" s="14"/>
      <c r="CBK15" s="14"/>
      <c r="CBM15" s="14"/>
      <c r="CBO15" s="14"/>
      <c r="CBQ15" s="14"/>
      <c r="CBS15" s="14"/>
      <c r="CBU15" s="14"/>
      <c r="CBW15" s="14"/>
      <c r="CBY15" s="14"/>
      <c r="CCA15" s="14"/>
      <c r="CCC15" s="14"/>
      <c r="CCE15" s="14"/>
      <c r="CCG15" s="14"/>
      <c r="CCI15" s="14"/>
      <c r="CCK15" s="14"/>
      <c r="CCM15" s="14"/>
      <c r="CCO15" s="14"/>
      <c r="CCQ15" s="14"/>
      <c r="CCS15" s="14"/>
      <c r="CCU15" s="14"/>
      <c r="CCW15" s="14"/>
      <c r="CCY15" s="14"/>
      <c r="CDA15" s="14"/>
      <c r="CDC15" s="14"/>
      <c r="CDE15" s="14"/>
      <c r="CDG15" s="14"/>
      <c r="CDI15" s="14"/>
      <c r="CDK15" s="14"/>
      <c r="CDM15" s="14"/>
      <c r="CDO15" s="14"/>
      <c r="CDQ15" s="14"/>
      <c r="CDS15" s="14"/>
      <c r="CDU15" s="14"/>
      <c r="CDW15" s="14"/>
      <c r="CDY15" s="14"/>
      <c r="CEA15" s="14"/>
      <c r="CEC15" s="14"/>
      <c r="CEE15" s="14"/>
      <c r="CEG15" s="14"/>
      <c r="CEI15" s="14"/>
      <c r="CEK15" s="14"/>
      <c r="CEM15" s="14"/>
      <c r="CEO15" s="14"/>
      <c r="CEQ15" s="14"/>
      <c r="CES15" s="14"/>
      <c r="CEU15" s="14"/>
      <c r="CEW15" s="14"/>
      <c r="CEY15" s="14"/>
      <c r="CFA15" s="14"/>
      <c r="CFC15" s="14"/>
      <c r="CFE15" s="14"/>
      <c r="CFG15" s="14"/>
      <c r="CFI15" s="14"/>
      <c r="CFK15" s="14"/>
      <c r="CFM15" s="14"/>
      <c r="CFO15" s="14"/>
      <c r="CFQ15" s="14"/>
      <c r="CFS15" s="14"/>
      <c r="CFU15" s="14"/>
      <c r="CFW15" s="14"/>
      <c r="CFY15" s="14"/>
      <c r="CGA15" s="14"/>
      <c r="CGC15" s="14"/>
      <c r="CGE15" s="14"/>
      <c r="CGG15" s="14"/>
      <c r="CGI15" s="14"/>
      <c r="CGK15" s="14"/>
      <c r="CGM15" s="14"/>
      <c r="CGO15" s="14"/>
      <c r="CGQ15" s="14"/>
      <c r="CGS15" s="14"/>
      <c r="CGU15" s="14"/>
      <c r="CGW15" s="14"/>
      <c r="CGY15" s="14"/>
      <c r="CHA15" s="14"/>
      <c r="CHC15" s="14"/>
      <c r="CHE15" s="14"/>
      <c r="CHG15" s="14"/>
      <c r="CHI15" s="14"/>
      <c r="CHK15" s="14"/>
      <c r="CHM15" s="14"/>
      <c r="CHO15" s="14"/>
      <c r="CHQ15" s="14"/>
      <c r="CHS15" s="14"/>
      <c r="CHU15" s="14"/>
      <c r="CHW15" s="14"/>
      <c r="CHY15" s="14"/>
      <c r="CIA15" s="14"/>
      <c r="CIC15" s="14"/>
      <c r="CIE15" s="14"/>
      <c r="CIG15" s="14"/>
      <c r="CII15" s="14"/>
      <c r="CIK15" s="14"/>
      <c r="CIM15" s="14"/>
      <c r="CIO15" s="14"/>
      <c r="CIQ15" s="14"/>
      <c r="CIS15" s="14"/>
      <c r="CIU15" s="14"/>
      <c r="CIW15" s="14"/>
      <c r="CIY15" s="14"/>
      <c r="CJA15" s="14"/>
      <c r="CJC15" s="14"/>
      <c r="CJE15" s="14"/>
      <c r="CJG15" s="14"/>
      <c r="CJI15" s="14"/>
      <c r="CJK15" s="14"/>
      <c r="CJM15" s="14"/>
      <c r="CJO15" s="14"/>
      <c r="CJQ15" s="14"/>
      <c r="CJS15" s="14"/>
      <c r="CJU15" s="14"/>
      <c r="CJW15" s="14"/>
      <c r="CJY15" s="14"/>
      <c r="CKA15" s="14"/>
      <c r="CKC15" s="14"/>
      <c r="CKE15" s="14"/>
      <c r="CKG15" s="14"/>
      <c r="CKI15" s="14"/>
      <c r="CKK15" s="14"/>
      <c r="CKM15" s="14"/>
      <c r="CKO15" s="14"/>
      <c r="CKQ15" s="14"/>
      <c r="CKS15" s="14"/>
      <c r="CKU15" s="14"/>
      <c r="CKW15" s="14"/>
      <c r="CKY15" s="14"/>
      <c r="CLA15" s="14"/>
      <c r="CLC15" s="14"/>
      <c r="CLE15" s="14"/>
      <c r="CLG15" s="14"/>
      <c r="CLI15" s="14"/>
      <c r="CLK15" s="14"/>
      <c r="CLM15" s="14"/>
      <c r="CLO15" s="14"/>
      <c r="CLQ15" s="14"/>
      <c r="CLS15" s="14"/>
      <c r="CLU15" s="14"/>
      <c r="CLW15" s="14"/>
      <c r="CLY15" s="14"/>
      <c r="CMA15" s="14"/>
      <c r="CMC15" s="14"/>
      <c r="CME15" s="14"/>
      <c r="CMG15" s="14"/>
      <c r="CMI15" s="14"/>
      <c r="CMK15" s="14"/>
      <c r="CMM15" s="14"/>
      <c r="CMO15" s="14"/>
      <c r="CMQ15" s="14"/>
      <c r="CMS15" s="14"/>
      <c r="CMU15" s="14"/>
      <c r="CMW15" s="14"/>
      <c r="CMY15" s="14"/>
      <c r="CNA15" s="14"/>
      <c r="CNC15" s="14"/>
      <c r="CNE15" s="14"/>
      <c r="CNG15" s="14"/>
      <c r="CNI15" s="14"/>
      <c r="CNK15" s="14"/>
      <c r="CNM15" s="14"/>
      <c r="CNO15" s="14"/>
      <c r="CNQ15" s="14"/>
      <c r="CNS15" s="14"/>
      <c r="CNU15" s="14"/>
      <c r="CNW15" s="14"/>
      <c r="CNY15" s="14"/>
      <c r="COA15" s="14"/>
      <c r="COC15" s="14"/>
      <c r="COE15" s="14"/>
      <c r="COG15" s="14"/>
      <c r="COI15" s="14"/>
      <c r="COK15" s="14"/>
      <c r="COM15" s="14"/>
      <c r="COO15" s="14"/>
      <c r="COQ15" s="14"/>
      <c r="COS15" s="14"/>
      <c r="COU15" s="14"/>
      <c r="COW15" s="14"/>
      <c r="COY15" s="14"/>
      <c r="CPA15" s="14"/>
      <c r="CPC15" s="14"/>
      <c r="CPE15" s="14"/>
      <c r="CPG15" s="14"/>
      <c r="CPI15" s="14"/>
      <c r="CPK15" s="14"/>
      <c r="CPM15" s="14"/>
      <c r="CPO15" s="14"/>
      <c r="CPQ15" s="14"/>
      <c r="CPS15" s="14"/>
      <c r="CPU15" s="14"/>
      <c r="CPW15" s="14"/>
      <c r="CPY15" s="14"/>
      <c r="CQA15" s="14"/>
      <c r="CQC15" s="14"/>
      <c r="CQE15" s="14"/>
      <c r="CQG15" s="14"/>
      <c r="CQI15" s="14"/>
      <c r="CQK15" s="14"/>
      <c r="CQM15" s="14"/>
      <c r="CQO15" s="14"/>
      <c r="CQQ15" s="14"/>
      <c r="CQS15" s="14"/>
      <c r="CQU15" s="14"/>
      <c r="CQW15" s="14"/>
      <c r="CQY15" s="14"/>
      <c r="CRA15" s="14"/>
      <c r="CRC15" s="14"/>
      <c r="CRE15" s="14"/>
      <c r="CRG15" s="14"/>
      <c r="CRI15" s="14"/>
      <c r="CRK15" s="14"/>
      <c r="CRM15" s="14"/>
      <c r="CRO15" s="14"/>
      <c r="CRQ15" s="14"/>
      <c r="CRS15" s="14"/>
      <c r="CRU15" s="14"/>
      <c r="CRW15" s="14"/>
      <c r="CRY15" s="14"/>
      <c r="CSA15" s="14"/>
      <c r="CSC15" s="14"/>
      <c r="CSE15" s="14"/>
      <c r="CSG15" s="14"/>
      <c r="CSI15" s="14"/>
      <c r="CSK15" s="14"/>
      <c r="CSM15" s="14"/>
      <c r="CSO15" s="14"/>
      <c r="CSQ15" s="14"/>
      <c r="CSS15" s="14"/>
      <c r="CSU15" s="14"/>
      <c r="CSW15" s="14"/>
      <c r="CSY15" s="14"/>
      <c r="CTA15" s="14"/>
      <c r="CTC15" s="14"/>
      <c r="CTE15" s="14"/>
      <c r="CTG15" s="14"/>
      <c r="CTI15" s="14"/>
      <c r="CTK15" s="14"/>
      <c r="CTM15" s="14"/>
      <c r="CTO15" s="14"/>
      <c r="CTQ15" s="14"/>
      <c r="CTS15" s="14"/>
      <c r="CTU15" s="14"/>
      <c r="CTW15" s="14"/>
      <c r="CTY15" s="14"/>
      <c r="CUA15" s="14"/>
      <c r="CUC15" s="14"/>
      <c r="CUE15" s="14"/>
      <c r="CUG15" s="14"/>
      <c r="CUI15" s="14"/>
      <c r="CUK15" s="14"/>
      <c r="CUM15" s="14"/>
      <c r="CUO15" s="14"/>
      <c r="CUQ15" s="14"/>
      <c r="CUS15" s="14"/>
      <c r="CUU15" s="14"/>
      <c r="CUW15" s="14"/>
      <c r="CUY15" s="14"/>
      <c r="CVA15" s="14"/>
      <c r="CVC15" s="14"/>
      <c r="CVE15" s="14"/>
      <c r="CVG15" s="14"/>
      <c r="CVI15" s="14"/>
      <c r="CVK15" s="14"/>
      <c r="CVM15" s="14"/>
      <c r="CVO15" s="14"/>
      <c r="CVQ15" s="14"/>
      <c r="CVS15" s="14"/>
      <c r="CVU15" s="14"/>
      <c r="CVW15" s="14"/>
      <c r="CVY15" s="14"/>
      <c r="CWA15" s="14"/>
      <c r="CWC15" s="14"/>
      <c r="CWE15" s="14"/>
      <c r="CWG15" s="14"/>
      <c r="CWI15" s="14"/>
      <c r="CWK15" s="14"/>
      <c r="CWM15" s="14"/>
      <c r="CWO15" s="14"/>
      <c r="CWQ15" s="14"/>
      <c r="CWS15" s="14"/>
      <c r="CWU15" s="14"/>
      <c r="CWW15" s="14"/>
      <c r="CWY15" s="14"/>
      <c r="CXA15" s="14"/>
      <c r="CXC15" s="14"/>
      <c r="CXE15" s="14"/>
      <c r="CXG15" s="14"/>
      <c r="CXI15" s="14"/>
      <c r="CXK15" s="14"/>
      <c r="CXM15" s="14"/>
      <c r="CXO15" s="14"/>
      <c r="CXQ15" s="14"/>
      <c r="CXS15" s="14"/>
      <c r="CXU15" s="14"/>
      <c r="CXW15" s="14"/>
      <c r="CXY15" s="14"/>
      <c r="CYA15" s="14"/>
      <c r="CYC15" s="14"/>
      <c r="CYE15" s="14"/>
      <c r="CYG15" s="14"/>
      <c r="CYI15" s="14"/>
      <c r="CYK15" s="14"/>
      <c r="CYM15" s="14"/>
      <c r="CYO15" s="14"/>
      <c r="CYQ15" s="14"/>
      <c r="CYS15" s="14"/>
      <c r="CYU15" s="14"/>
      <c r="CYW15" s="14"/>
      <c r="CYY15" s="14"/>
      <c r="CZA15" s="14"/>
      <c r="CZC15" s="14"/>
      <c r="CZE15" s="14"/>
      <c r="CZG15" s="14"/>
      <c r="CZI15" s="14"/>
      <c r="CZK15" s="14"/>
      <c r="CZM15" s="14"/>
      <c r="CZO15" s="14"/>
      <c r="CZQ15" s="14"/>
      <c r="CZS15" s="14"/>
      <c r="CZU15" s="14"/>
      <c r="CZW15" s="14"/>
      <c r="CZY15" s="14"/>
      <c r="DAA15" s="14"/>
      <c r="DAC15" s="14"/>
      <c r="DAE15" s="14"/>
      <c r="DAG15" s="14"/>
      <c r="DAI15" s="14"/>
      <c r="DAK15" s="14"/>
      <c r="DAM15" s="14"/>
      <c r="DAO15" s="14"/>
      <c r="DAQ15" s="14"/>
      <c r="DAS15" s="14"/>
      <c r="DAU15" s="14"/>
      <c r="DAW15" s="14"/>
      <c r="DAY15" s="14"/>
      <c r="DBA15" s="14"/>
      <c r="DBC15" s="14"/>
      <c r="DBE15" s="14"/>
      <c r="DBG15" s="14"/>
      <c r="DBI15" s="14"/>
      <c r="DBK15" s="14"/>
      <c r="DBM15" s="14"/>
      <c r="DBO15" s="14"/>
      <c r="DBQ15" s="14"/>
      <c r="DBS15" s="14"/>
      <c r="DBU15" s="14"/>
      <c r="DBW15" s="14"/>
      <c r="DBY15" s="14"/>
      <c r="DCA15" s="14"/>
      <c r="DCC15" s="14"/>
      <c r="DCE15" s="14"/>
      <c r="DCG15" s="14"/>
      <c r="DCI15" s="14"/>
      <c r="DCK15" s="14"/>
      <c r="DCM15" s="14"/>
      <c r="DCO15" s="14"/>
      <c r="DCQ15" s="14"/>
      <c r="DCS15" s="14"/>
      <c r="DCU15" s="14"/>
      <c r="DCW15" s="14"/>
      <c r="DCY15" s="14"/>
      <c r="DDA15" s="14"/>
      <c r="DDC15" s="14"/>
      <c r="DDE15" s="14"/>
      <c r="DDG15" s="14"/>
      <c r="DDI15" s="14"/>
      <c r="DDK15" s="14"/>
      <c r="DDM15" s="14"/>
      <c r="DDO15" s="14"/>
      <c r="DDQ15" s="14"/>
      <c r="DDS15" s="14"/>
      <c r="DDU15" s="14"/>
      <c r="DDW15" s="14"/>
      <c r="DDY15" s="14"/>
      <c r="DEA15" s="14"/>
      <c r="DEC15" s="14"/>
      <c r="DEE15" s="14"/>
      <c r="DEG15" s="14"/>
      <c r="DEI15" s="14"/>
      <c r="DEK15" s="14"/>
      <c r="DEM15" s="14"/>
      <c r="DEO15" s="14"/>
      <c r="DEQ15" s="14"/>
      <c r="DES15" s="14"/>
      <c r="DEU15" s="14"/>
      <c r="DEW15" s="14"/>
      <c r="DEY15" s="14"/>
      <c r="DFA15" s="14"/>
      <c r="DFC15" s="14"/>
      <c r="DFE15" s="14"/>
      <c r="DFG15" s="14"/>
      <c r="DFI15" s="14"/>
      <c r="DFK15" s="14"/>
      <c r="DFM15" s="14"/>
      <c r="DFO15" s="14"/>
      <c r="DFQ15" s="14"/>
      <c r="DFS15" s="14"/>
      <c r="DFU15" s="14"/>
      <c r="DFW15" s="14"/>
      <c r="DFY15" s="14"/>
      <c r="DGA15" s="14"/>
      <c r="DGC15" s="14"/>
      <c r="DGE15" s="14"/>
      <c r="DGG15" s="14"/>
      <c r="DGI15" s="14"/>
      <c r="DGK15" s="14"/>
      <c r="DGM15" s="14"/>
      <c r="DGO15" s="14"/>
      <c r="DGQ15" s="14"/>
      <c r="DGS15" s="14"/>
      <c r="DGU15" s="14"/>
      <c r="DGW15" s="14"/>
      <c r="DGY15" s="14"/>
      <c r="DHA15" s="14"/>
      <c r="DHC15" s="14"/>
      <c r="DHE15" s="14"/>
      <c r="DHG15" s="14"/>
      <c r="DHI15" s="14"/>
      <c r="DHK15" s="14"/>
      <c r="DHM15" s="14"/>
      <c r="DHO15" s="14"/>
      <c r="DHQ15" s="14"/>
      <c r="DHS15" s="14"/>
      <c r="DHU15" s="14"/>
      <c r="DHW15" s="14"/>
      <c r="DHY15" s="14"/>
      <c r="DIA15" s="14"/>
      <c r="DIC15" s="14"/>
      <c r="DIE15" s="14"/>
      <c r="DIG15" s="14"/>
      <c r="DII15" s="14"/>
      <c r="DIK15" s="14"/>
      <c r="DIM15" s="14"/>
      <c r="DIO15" s="14"/>
      <c r="DIQ15" s="14"/>
      <c r="DIS15" s="14"/>
      <c r="DIU15" s="14"/>
      <c r="DIW15" s="14"/>
      <c r="DIY15" s="14"/>
      <c r="DJA15" s="14"/>
      <c r="DJC15" s="14"/>
      <c r="DJE15" s="14"/>
      <c r="DJG15" s="14"/>
      <c r="DJI15" s="14"/>
      <c r="DJK15" s="14"/>
      <c r="DJM15" s="14"/>
      <c r="DJO15" s="14"/>
      <c r="DJQ15" s="14"/>
      <c r="DJS15" s="14"/>
      <c r="DJU15" s="14"/>
      <c r="DJW15" s="14"/>
      <c r="DJY15" s="14"/>
      <c r="DKA15" s="14"/>
      <c r="DKC15" s="14"/>
      <c r="DKE15" s="14"/>
      <c r="DKG15" s="14"/>
      <c r="DKI15" s="14"/>
      <c r="DKK15" s="14"/>
      <c r="DKM15" s="14"/>
      <c r="DKO15" s="14"/>
      <c r="DKQ15" s="14"/>
      <c r="DKS15" s="14"/>
      <c r="DKU15" s="14"/>
      <c r="DKW15" s="14"/>
      <c r="DKY15" s="14"/>
      <c r="DLA15" s="14"/>
      <c r="DLC15" s="14"/>
      <c r="DLE15" s="14"/>
      <c r="DLG15" s="14"/>
      <c r="DLI15" s="14"/>
      <c r="DLK15" s="14"/>
      <c r="DLM15" s="14"/>
      <c r="DLO15" s="14"/>
      <c r="DLQ15" s="14"/>
      <c r="DLS15" s="14"/>
      <c r="DLU15" s="14"/>
      <c r="DLW15" s="14"/>
      <c r="DLY15" s="14"/>
      <c r="DMA15" s="14"/>
      <c r="DMC15" s="14"/>
      <c r="DME15" s="14"/>
      <c r="DMG15" s="14"/>
      <c r="DMI15" s="14"/>
      <c r="DMK15" s="14"/>
      <c r="DMM15" s="14"/>
      <c r="DMO15" s="14"/>
      <c r="DMQ15" s="14"/>
      <c r="DMS15" s="14"/>
      <c r="DMU15" s="14"/>
      <c r="DMW15" s="14"/>
      <c r="DMY15" s="14"/>
      <c r="DNA15" s="14"/>
      <c r="DNC15" s="14"/>
      <c r="DNE15" s="14"/>
      <c r="DNG15" s="14"/>
      <c r="DNI15" s="14"/>
      <c r="DNK15" s="14"/>
      <c r="DNM15" s="14"/>
      <c r="DNO15" s="14"/>
      <c r="DNQ15" s="14"/>
      <c r="DNS15" s="14"/>
      <c r="DNU15" s="14"/>
      <c r="DNW15" s="14"/>
      <c r="DNY15" s="14"/>
      <c r="DOA15" s="14"/>
      <c r="DOC15" s="14"/>
      <c r="DOE15" s="14"/>
      <c r="DOG15" s="14"/>
      <c r="DOI15" s="14"/>
      <c r="DOK15" s="14"/>
      <c r="DOM15" s="14"/>
      <c r="DOO15" s="14"/>
      <c r="DOQ15" s="14"/>
      <c r="DOS15" s="14"/>
      <c r="DOU15" s="14"/>
      <c r="DOW15" s="14"/>
      <c r="DOY15" s="14"/>
      <c r="DPA15" s="14"/>
      <c r="DPC15" s="14"/>
      <c r="DPE15" s="14"/>
      <c r="DPG15" s="14"/>
      <c r="DPI15" s="14"/>
      <c r="DPK15" s="14"/>
      <c r="DPM15" s="14"/>
      <c r="DPO15" s="14"/>
      <c r="DPQ15" s="14"/>
      <c r="DPS15" s="14"/>
      <c r="DPU15" s="14"/>
      <c r="DPW15" s="14"/>
      <c r="DPY15" s="14"/>
      <c r="DQA15" s="14"/>
      <c r="DQC15" s="14"/>
      <c r="DQE15" s="14"/>
      <c r="DQG15" s="14"/>
      <c r="DQI15" s="14"/>
      <c r="DQK15" s="14"/>
      <c r="DQM15" s="14"/>
      <c r="DQO15" s="14"/>
      <c r="DQQ15" s="14"/>
      <c r="DQS15" s="14"/>
      <c r="DQU15" s="14"/>
      <c r="DQW15" s="14"/>
      <c r="DQY15" s="14"/>
      <c r="DRA15" s="14"/>
      <c r="DRC15" s="14"/>
      <c r="DRE15" s="14"/>
      <c r="DRG15" s="14"/>
      <c r="DRI15" s="14"/>
      <c r="DRK15" s="14"/>
      <c r="DRM15" s="14"/>
      <c r="DRO15" s="14"/>
      <c r="DRQ15" s="14"/>
      <c r="DRS15" s="14"/>
      <c r="DRU15" s="14"/>
      <c r="DRW15" s="14"/>
      <c r="DRY15" s="14"/>
      <c r="DSA15" s="14"/>
      <c r="DSC15" s="14"/>
      <c r="DSE15" s="14"/>
      <c r="DSG15" s="14"/>
      <c r="DSI15" s="14"/>
      <c r="DSK15" s="14"/>
      <c r="DSM15" s="14"/>
      <c r="DSO15" s="14"/>
      <c r="DSQ15" s="14"/>
      <c r="DSS15" s="14"/>
      <c r="DSU15" s="14"/>
      <c r="DSW15" s="14"/>
      <c r="DSY15" s="14"/>
      <c r="DTA15" s="14"/>
      <c r="DTC15" s="14"/>
      <c r="DTE15" s="14"/>
      <c r="DTG15" s="14"/>
      <c r="DTI15" s="14"/>
      <c r="DTK15" s="14"/>
      <c r="DTM15" s="14"/>
      <c r="DTO15" s="14"/>
      <c r="DTQ15" s="14"/>
      <c r="DTS15" s="14"/>
      <c r="DTU15" s="14"/>
      <c r="DTW15" s="14"/>
      <c r="DTY15" s="14"/>
      <c r="DUA15" s="14"/>
      <c r="DUC15" s="14"/>
      <c r="DUE15" s="14"/>
      <c r="DUG15" s="14"/>
      <c r="DUI15" s="14"/>
      <c r="DUK15" s="14"/>
      <c r="DUM15" s="14"/>
      <c r="DUO15" s="14"/>
      <c r="DUQ15" s="14"/>
      <c r="DUS15" s="14"/>
      <c r="DUU15" s="14"/>
      <c r="DUW15" s="14"/>
      <c r="DUY15" s="14"/>
      <c r="DVA15" s="14"/>
      <c r="DVC15" s="14"/>
      <c r="DVE15" s="14"/>
      <c r="DVG15" s="14"/>
      <c r="DVI15" s="14"/>
      <c r="DVK15" s="14"/>
      <c r="DVM15" s="14"/>
      <c r="DVO15" s="14"/>
      <c r="DVQ15" s="14"/>
      <c r="DVS15" s="14"/>
      <c r="DVU15" s="14"/>
      <c r="DVW15" s="14"/>
      <c r="DVY15" s="14"/>
      <c r="DWA15" s="14"/>
      <c r="DWC15" s="14"/>
      <c r="DWE15" s="14"/>
      <c r="DWG15" s="14"/>
      <c r="DWI15" s="14"/>
      <c r="DWK15" s="14"/>
      <c r="DWM15" s="14"/>
      <c r="DWO15" s="14"/>
      <c r="DWQ15" s="14"/>
      <c r="DWS15" s="14"/>
      <c r="DWU15" s="14"/>
      <c r="DWW15" s="14"/>
      <c r="DWY15" s="14"/>
      <c r="DXA15" s="14"/>
      <c r="DXC15" s="14"/>
      <c r="DXE15" s="14"/>
      <c r="DXG15" s="14"/>
      <c r="DXI15" s="14"/>
      <c r="DXK15" s="14"/>
      <c r="DXM15" s="14"/>
      <c r="DXO15" s="14"/>
      <c r="DXQ15" s="14"/>
      <c r="DXS15" s="14"/>
      <c r="DXU15" s="14"/>
      <c r="DXW15" s="14"/>
      <c r="DXY15" s="14"/>
      <c r="DYA15" s="14"/>
      <c r="DYC15" s="14"/>
      <c r="DYE15" s="14"/>
      <c r="DYG15" s="14"/>
      <c r="DYI15" s="14"/>
      <c r="DYK15" s="14"/>
      <c r="DYM15" s="14"/>
      <c r="DYO15" s="14"/>
      <c r="DYQ15" s="14"/>
      <c r="DYS15" s="14"/>
      <c r="DYU15" s="14"/>
      <c r="DYW15" s="14"/>
      <c r="DYY15" s="14"/>
      <c r="DZA15" s="14"/>
      <c r="DZC15" s="14"/>
      <c r="DZE15" s="14"/>
      <c r="DZG15" s="14"/>
      <c r="DZI15" s="14"/>
      <c r="DZK15" s="14"/>
      <c r="DZM15" s="14"/>
      <c r="DZO15" s="14"/>
      <c r="DZQ15" s="14"/>
      <c r="DZS15" s="14"/>
      <c r="DZU15" s="14"/>
      <c r="DZW15" s="14"/>
      <c r="DZY15" s="14"/>
      <c r="EAA15" s="14"/>
      <c r="EAC15" s="14"/>
      <c r="EAE15" s="14"/>
      <c r="EAG15" s="14"/>
      <c r="EAI15" s="14"/>
      <c r="EAK15" s="14"/>
      <c r="EAM15" s="14"/>
      <c r="EAO15" s="14"/>
      <c r="EAQ15" s="14"/>
      <c r="EAS15" s="14"/>
      <c r="EAU15" s="14"/>
      <c r="EAW15" s="14"/>
      <c r="EAY15" s="14"/>
      <c r="EBA15" s="14"/>
      <c r="EBC15" s="14"/>
      <c r="EBE15" s="14"/>
      <c r="EBG15" s="14"/>
      <c r="EBI15" s="14"/>
      <c r="EBK15" s="14"/>
      <c r="EBM15" s="14"/>
      <c r="EBO15" s="14"/>
      <c r="EBQ15" s="14"/>
      <c r="EBS15" s="14"/>
      <c r="EBU15" s="14"/>
      <c r="EBW15" s="14"/>
      <c r="EBY15" s="14"/>
      <c r="ECA15" s="14"/>
      <c r="ECC15" s="14"/>
      <c r="ECE15" s="14"/>
      <c r="ECG15" s="14"/>
      <c r="ECI15" s="14"/>
      <c r="ECK15" s="14"/>
      <c r="ECM15" s="14"/>
      <c r="ECO15" s="14"/>
      <c r="ECQ15" s="14"/>
      <c r="ECS15" s="14"/>
      <c r="ECU15" s="14"/>
      <c r="ECW15" s="14"/>
      <c r="ECY15" s="14"/>
      <c r="EDA15" s="14"/>
      <c r="EDC15" s="14"/>
      <c r="EDE15" s="14"/>
      <c r="EDG15" s="14"/>
      <c r="EDI15" s="14"/>
      <c r="EDK15" s="14"/>
      <c r="EDM15" s="14"/>
      <c r="EDO15" s="14"/>
      <c r="EDQ15" s="14"/>
      <c r="EDS15" s="14"/>
      <c r="EDU15" s="14"/>
      <c r="EDW15" s="14"/>
      <c r="EDY15" s="14"/>
      <c r="EEA15" s="14"/>
      <c r="EEC15" s="14"/>
      <c r="EEE15" s="14"/>
      <c r="EEG15" s="14"/>
      <c r="EEI15" s="14"/>
      <c r="EEK15" s="14"/>
      <c r="EEM15" s="14"/>
      <c r="EEO15" s="14"/>
      <c r="EEQ15" s="14"/>
      <c r="EES15" s="14"/>
      <c r="EEU15" s="14"/>
      <c r="EEW15" s="14"/>
      <c r="EEY15" s="14"/>
      <c r="EFA15" s="14"/>
      <c r="EFC15" s="14"/>
      <c r="EFE15" s="14"/>
      <c r="EFG15" s="14"/>
      <c r="EFI15" s="14"/>
      <c r="EFK15" s="14"/>
      <c r="EFM15" s="14"/>
      <c r="EFO15" s="14"/>
      <c r="EFQ15" s="14"/>
      <c r="EFS15" s="14"/>
      <c r="EFU15" s="14"/>
      <c r="EFW15" s="14"/>
      <c r="EFY15" s="14"/>
      <c r="EGA15" s="14"/>
      <c r="EGC15" s="14"/>
      <c r="EGE15" s="14"/>
      <c r="EGG15" s="14"/>
      <c r="EGI15" s="14"/>
      <c r="EGK15" s="14"/>
      <c r="EGM15" s="14"/>
      <c r="EGO15" s="14"/>
      <c r="EGQ15" s="14"/>
      <c r="EGS15" s="14"/>
      <c r="EGU15" s="14"/>
      <c r="EGW15" s="14"/>
      <c r="EGY15" s="14"/>
      <c r="EHA15" s="14"/>
      <c r="EHC15" s="14"/>
      <c r="EHE15" s="14"/>
      <c r="EHG15" s="14"/>
      <c r="EHI15" s="14"/>
      <c r="EHK15" s="14"/>
      <c r="EHM15" s="14"/>
      <c r="EHO15" s="14"/>
      <c r="EHQ15" s="14"/>
      <c r="EHS15" s="14"/>
      <c r="EHU15" s="14"/>
      <c r="EHW15" s="14"/>
      <c r="EHY15" s="14"/>
      <c r="EIA15" s="14"/>
      <c r="EIC15" s="14"/>
      <c r="EIE15" s="14"/>
      <c r="EIG15" s="14"/>
      <c r="EII15" s="14"/>
      <c r="EIK15" s="14"/>
      <c r="EIM15" s="14"/>
      <c r="EIO15" s="14"/>
      <c r="EIQ15" s="14"/>
      <c r="EIS15" s="14"/>
      <c r="EIU15" s="14"/>
      <c r="EIW15" s="14"/>
      <c r="EIY15" s="14"/>
      <c r="EJA15" s="14"/>
      <c r="EJC15" s="14"/>
      <c r="EJE15" s="14"/>
      <c r="EJG15" s="14"/>
      <c r="EJI15" s="14"/>
      <c r="EJK15" s="14"/>
      <c r="EJM15" s="14"/>
      <c r="EJO15" s="14"/>
      <c r="EJQ15" s="14"/>
      <c r="EJS15" s="14"/>
      <c r="EJU15" s="14"/>
      <c r="EJW15" s="14"/>
      <c r="EJY15" s="14"/>
      <c r="EKA15" s="14"/>
      <c r="EKC15" s="14"/>
      <c r="EKE15" s="14"/>
      <c r="EKG15" s="14"/>
      <c r="EKI15" s="14"/>
      <c r="EKK15" s="14"/>
      <c r="EKM15" s="14"/>
      <c r="EKO15" s="14"/>
      <c r="EKQ15" s="14"/>
      <c r="EKS15" s="14"/>
      <c r="EKU15" s="14"/>
      <c r="EKW15" s="14"/>
      <c r="EKY15" s="14"/>
      <c r="ELA15" s="14"/>
      <c r="ELC15" s="14"/>
      <c r="ELE15" s="14"/>
      <c r="ELG15" s="14"/>
      <c r="ELI15" s="14"/>
      <c r="ELK15" s="14"/>
      <c r="ELM15" s="14"/>
      <c r="ELO15" s="14"/>
      <c r="ELQ15" s="14"/>
      <c r="ELS15" s="14"/>
      <c r="ELU15" s="14"/>
      <c r="ELW15" s="14"/>
      <c r="ELY15" s="14"/>
      <c r="EMA15" s="14"/>
      <c r="EMC15" s="14"/>
      <c r="EME15" s="14"/>
      <c r="EMG15" s="14"/>
      <c r="EMI15" s="14"/>
      <c r="EMK15" s="14"/>
      <c r="EMM15" s="14"/>
      <c r="EMO15" s="14"/>
      <c r="EMQ15" s="14"/>
      <c r="EMS15" s="14"/>
      <c r="EMU15" s="14"/>
      <c r="EMW15" s="14"/>
      <c r="EMY15" s="14"/>
      <c r="ENA15" s="14"/>
      <c r="ENC15" s="14"/>
      <c r="ENE15" s="14"/>
      <c r="ENG15" s="14"/>
      <c r="ENI15" s="14"/>
      <c r="ENK15" s="14"/>
      <c r="ENM15" s="14"/>
      <c r="ENO15" s="14"/>
      <c r="ENQ15" s="14"/>
      <c r="ENS15" s="14"/>
      <c r="ENU15" s="14"/>
      <c r="ENW15" s="14"/>
      <c r="ENY15" s="14"/>
      <c r="EOA15" s="14"/>
      <c r="EOC15" s="14"/>
      <c r="EOE15" s="14"/>
      <c r="EOG15" s="14"/>
      <c r="EOI15" s="14"/>
      <c r="EOK15" s="14"/>
      <c r="EOM15" s="14"/>
      <c r="EOO15" s="14"/>
      <c r="EOQ15" s="14"/>
      <c r="EOS15" s="14"/>
      <c r="EOU15" s="14"/>
      <c r="EOW15" s="14"/>
      <c r="EOY15" s="14"/>
      <c r="EPA15" s="14"/>
      <c r="EPC15" s="14"/>
      <c r="EPE15" s="14"/>
      <c r="EPG15" s="14"/>
      <c r="EPI15" s="14"/>
      <c r="EPK15" s="14"/>
      <c r="EPM15" s="14"/>
      <c r="EPO15" s="14"/>
      <c r="EPQ15" s="14"/>
      <c r="EPS15" s="14"/>
      <c r="EPU15" s="14"/>
      <c r="EPW15" s="14"/>
      <c r="EPY15" s="14"/>
      <c r="EQA15" s="14"/>
      <c r="EQC15" s="14"/>
      <c r="EQE15" s="14"/>
      <c r="EQG15" s="14"/>
      <c r="EQI15" s="14"/>
      <c r="EQK15" s="14"/>
      <c r="EQM15" s="14"/>
      <c r="EQO15" s="14"/>
      <c r="EQQ15" s="14"/>
      <c r="EQS15" s="14"/>
      <c r="EQU15" s="14"/>
      <c r="EQW15" s="14"/>
      <c r="EQY15" s="14"/>
      <c r="ERA15" s="14"/>
      <c r="ERC15" s="14"/>
      <c r="ERE15" s="14"/>
      <c r="ERG15" s="14"/>
      <c r="ERI15" s="14"/>
      <c r="ERK15" s="14"/>
      <c r="ERM15" s="14"/>
      <c r="ERO15" s="14"/>
      <c r="ERQ15" s="14"/>
      <c r="ERS15" s="14"/>
      <c r="ERU15" s="14"/>
      <c r="ERW15" s="14"/>
      <c r="ERY15" s="14"/>
      <c r="ESA15" s="14"/>
      <c r="ESC15" s="14"/>
      <c r="ESE15" s="14"/>
      <c r="ESG15" s="14"/>
      <c r="ESI15" s="14"/>
      <c r="ESK15" s="14"/>
      <c r="ESM15" s="14"/>
      <c r="ESO15" s="14"/>
      <c r="ESQ15" s="14"/>
      <c r="ESS15" s="14"/>
      <c r="ESU15" s="14"/>
      <c r="ESW15" s="14"/>
      <c r="ESY15" s="14"/>
      <c r="ETA15" s="14"/>
      <c r="ETC15" s="14"/>
      <c r="ETE15" s="14"/>
      <c r="ETG15" s="14"/>
      <c r="ETI15" s="14"/>
      <c r="ETK15" s="14"/>
      <c r="ETM15" s="14"/>
      <c r="ETO15" s="14"/>
      <c r="ETQ15" s="14"/>
      <c r="ETS15" s="14"/>
      <c r="ETU15" s="14"/>
      <c r="ETW15" s="14"/>
      <c r="ETY15" s="14"/>
      <c r="EUA15" s="14"/>
      <c r="EUC15" s="14"/>
      <c r="EUE15" s="14"/>
      <c r="EUG15" s="14"/>
      <c r="EUI15" s="14"/>
      <c r="EUK15" s="14"/>
      <c r="EUM15" s="14"/>
      <c r="EUO15" s="14"/>
      <c r="EUQ15" s="14"/>
      <c r="EUS15" s="14"/>
      <c r="EUU15" s="14"/>
      <c r="EUW15" s="14"/>
      <c r="EUY15" s="14"/>
      <c r="EVA15" s="14"/>
      <c r="EVC15" s="14"/>
      <c r="EVE15" s="14"/>
      <c r="EVG15" s="14"/>
      <c r="EVI15" s="14"/>
      <c r="EVK15" s="14"/>
      <c r="EVM15" s="14"/>
      <c r="EVO15" s="14"/>
      <c r="EVQ15" s="14"/>
      <c r="EVS15" s="14"/>
      <c r="EVU15" s="14"/>
      <c r="EVW15" s="14"/>
      <c r="EVY15" s="14"/>
      <c r="EWA15" s="14"/>
      <c r="EWC15" s="14"/>
      <c r="EWE15" s="14"/>
      <c r="EWG15" s="14"/>
      <c r="EWI15" s="14"/>
      <c r="EWK15" s="14"/>
      <c r="EWM15" s="14"/>
      <c r="EWO15" s="14"/>
      <c r="EWQ15" s="14"/>
      <c r="EWS15" s="14"/>
      <c r="EWU15" s="14"/>
      <c r="EWW15" s="14"/>
      <c r="EWY15" s="14"/>
      <c r="EXA15" s="14"/>
      <c r="EXC15" s="14"/>
      <c r="EXE15" s="14"/>
      <c r="EXG15" s="14"/>
      <c r="EXI15" s="14"/>
      <c r="EXK15" s="14"/>
      <c r="EXM15" s="14"/>
      <c r="EXO15" s="14"/>
      <c r="EXQ15" s="14"/>
      <c r="EXS15" s="14"/>
      <c r="EXU15" s="14"/>
      <c r="EXW15" s="14"/>
      <c r="EXY15" s="14"/>
      <c r="EYA15" s="14"/>
      <c r="EYC15" s="14"/>
      <c r="EYE15" s="14"/>
      <c r="EYG15" s="14"/>
      <c r="EYI15" s="14"/>
      <c r="EYK15" s="14"/>
      <c r="EYM15" s="14"/>
      <c r="EYO15" s="14"/>
      <c r="EYQ15" s="14"/>
      <c r="EYS15" s="14"/>
      <c r="EYU15" s="14"/>
      <c r="EYW15" s="14"/>
      <c r="EYY15" s="14"/>
      <c r="EZA15" s="14"/>
      <c r="EZC15" s="14"/>
      <c r="EZE15" s="14"/>
      <c r="EZG15" s="14"/>
      <c r="EZI15" s="14"/>
      <c r="EZK15" s="14"/>
      <c r="EZM15" s="14"/>
      <c r="EZO15" s="14"/>
      <c r="EZQ15" s="14"/>
      <c r="EZS15" s="14"/>
      <c r="EZU15" s="14"/>
      <c r="EZW15" s="14"/>
      <c r="EZY15" s="14"/>
      <c r="FAA15" s="14"/>
      <c r="FAC15" s="14"/>
      <c r="FAE15" s="14"/>
      <c r="FAG15" s="14"/>
      <c r="FAI15" s="14"/>
      <c r="FAK15" s="14"/>
      <c r="FAM15" s="14"/>
      <c r="FAO15" s="14"/>
      <c r="FAQ15" s="14"/>
      <c r="FAS15" s="14"/>
      <c r="FAU15" s="14"/>
      <c r="FAW15" s="14"/>
      <c r="FAY15" s="14"/>
      <c r="FBA15" s="14"/>
      <c r="FBC15" s="14"/>
      <c r="FBE15" s="14"/>
      <c r="FBG15" s="14"/>
      <c r="FBI15" s="14"/>
      <c r="FBK15" s="14"/>
      <c r="FBM15" s="14"/>
      <c r="FBO15" s="14"/>
      <c r="FBQ15" s="14"/>
      <c r="FBS15" s="14"/>
      <c r="FBU15" s="14"/>
      <c r="FBW15" s="14"/>
      <c r="FBY15" s="14"/>
      <c r="FCA15" s="14"/>
      <c r="FCC15" s="14"/>
      <c r="FCE15" s="14"/>
      <c r="FCG15" s="14"/>
      <c r="FCI15" s="14"/>
      <c r="FCK15" s="14"/>
      <c r="FCM15" s="14"/>
      <c r="FCO15" s="14"/>
      <c r="FCQ15" s="14"/>
      <c r="FCS15" s="14"/>
      <c r="FCU15" s="14"/>
      <c r="FCW15" s="14"/>
      <c r="FCY15" s="14"/>
      <c r="FDA15" s="14"/>
      <c r="FDC15" s="14"/>
      <c r="FDE15" s="14"/>
      <c r="FDG15" s="14"/>
      <c r="FDI15" s="14"/>
      <c r="FDK15" s="14"/>
      <c r="FDM15" s="14"/>
      <c r="FDO15" s="14"/>
      <c r="FDQ15" s="14"/>
      <c r="FDS15" s="14"/>
      <c r="FDU15" s="14"/>
      <c r="FDW15" s="14"/>
      <c r="FDY15" s="14"/>
      <c r="FEA15" s="14"/>
      <c r="FEC15" s="14"/>
      <c r="FEE15" s="14"/>
      <c r="FEG15" s="14"/>
      <c r="FEI15" s="14"/>
      <c r="FEK15" s="14"/>
      <c r="FEM15" s="14"/>
      <c r="FEO15" s="14"/>
      <c r="FEQ15" s="14"/>
      <c r="FES15" s="14"/>
      <c r="FEU15" s="14"/>
      <c r="FEW15" s="14"/>
      <c r="FEY15" s="14"/>
      <c r="FFA15" s="14"/>
      <c r="FFC15" s="14"/>
      <c r="FFE15" s="14"/>
      <c r="FFG15" s="14"/>
      <c r="FFI15" s="14"/>
      <c r="FFK15" s="14"/>
      <c r="FFM15" s="14"/>
      <c r="FFO15" s="14"/>
      <c r="FFQ15" s="14"/>
      <c r="FFS15" s="14"/>
      <c r="FFU15" s="14"/>
      <c r="FFW15" s="14"/>
      <c r="FFY15" s="14"/>
      <c r="FGA15" s="14"/>
      <c r="FGC15" s="14"/>
      <c r="FGE15" s="14"/>
      <c r="FGG15" s="14"/>
      <c r="FGI15" s="14"/>
      <c r="FGK15" s="14"/>
      <c r="FGM15" s="14"/>
      <c r="FGO15" s="14"/>
      <c r="FGQ15" s="14"/>
      <c r="FGS15" s="14"/>
      <c r="FGU15" s="14"/>
      <c r="FGW15" s="14"/>
      <c r="FGY15" s="14"/>
      <c r="FHA15" s="14"/>
      <c r="FHC15" s="14"/>
      <c r="FHE15" s="14"/>
      <c r="FHG15" s="14"/>
      <c r="FHI15" s="14"/>
      <c r="FHK15" s="14"/>
      <c r="FHM15" s="14"/>
      <c r="FHO15" s="14"/>
      <c r="FHQ15" s="14"/>
      <c r="FHS15" s="14"/>
      <c r="FHU15" s="14"/>
      <c r="FHW15" s="14"/>
      <c r="FHY15" s="14"/>
      <c r="FIA15" s="14"/>
      <c r="FIC15" s="14"/>
      <c r="FIE15" s="14"/>
      <c r="FIG15" s="14"/>
      <c r="FII15" s="14"/>
      <c r="FIK15" s="14"/>
      <c r="FIM15" s="14"/>
      <c r="FIO15" s="14"/>
      <c r="FIQ15" s="14"/>
      <c r="FIS15" s="14"/>
      <c r="FIU15" s="14"/>
      <c r="FIW15" s="14"/>
      <c r="FIY15" s="14"/>
      <c r="FJA15" s="14"/>
      <c r="FJC15" s="14"/>
      <c r="FJE15" s="14"/>
      <c r="FJG15" s="14"/>
      <c r="FJI15" s="14"/>
      <c r="FJK15" s="14"/>
      <c r="FJM15" s="14"/>
      <c r="FJO15" s="14"/>
      <c r="FJQ15" s="14"/>
      <c r="FJS15" s="14"/>
      <c r="FJU15" s="14"/>
      <c r="FJW15" s="14"/>
      <c r="FJY15" s="14"/>
      <c r="FKA15" s="14"/>
      <c r="FKC15" s="14"/>
      <c r="FKE15" s="14"/>
      <c r="FKG15" s="14"/>
      <c r="FKI15" s="14"/>
      <c r="FKK15" s="14"/>
      <c r="FKM15" s="14"/>
      <c r="FKO15" s="14"/>
      <c r="FKQ15" s="14"/>
      <c r="FKS15" s="14"/>
      <c r="FKU15" s="14"/>
      <c r="FKW15" s="14"/>
      <c r="FKY15" s="14"/>
      <c r="FLA15" s="14"/>
      <c r="FLC15" s="14"/>
      <c r="FLE15" s="14"/>
      <c r="FLG15" s="14"/>
      <c r="FLI15" s="14"/>
      <c r="FLK15" s="14"/>
      <c r="FLM15" s="14"/>
      <c r="FLO15" s="14"/>
      <c r="FLQ15" s="14"/>
      <c r="FLS15" s="14"/>
      <c r="FLU15" s="14"/>
      <c r="FLW15" s="14"/>
      <c r="FLY15" s="14"/>
      <c r="FMA15" s="14"/>
      <c r="FMC15" s="14"/>
      <c r="FME15" s="14"/>
      <c r="FMG15" s="14"/>
      <c r="FMI15" s="14"/>
      <c r="FMK15" s="14"/>
      <c r="FMM15" s="14"/>
      <c r="FMO15" s="14"/>
      <c r="FMQ15" s="14"/>
      <c r="FMS15" s="14"/>
      <c r="FMU15" s="14"/>
      <c r="FMW15" s="14"/>
      <c r="FMY15" s="14"/>
      <c r="FNA15" s="14"/>
      <c r="FNC15" s="14"/>
      <c r="FNE15" s="14"/>
      <c r="FNG15" s="14"/>
      <c r="FNI15" s="14"/>
      <c r="FNK15" s="14"/>
      <c r="FNM15" s="14"/>
      <c r="FNO15" s="14"/>
      <c r="FNQ15" s="14"/>
      <c r="FNS15" s="14"/>
      <c r="FNU15" s="14"/>
      <c r="FNW15" s="14"/>
      <c r="FNY15" s="14"/>
      <c r="FOA15" s="14"/>
      <c r="FOC15" s="14"/>
      <c r="FOE15" s="14"/>
      <c r="FOG15" s="14"/>
      <c r="FOI15" s="14"/>
      <c r="FOK15" s="14"/>
      <c r="FOM15" s="14"/>
      <c r="FOO15" s="14"/>
      <c r="FOQ15" s="14"/>
      <c r="FOS15" s="14"/>
      <c r="FOU15" s="14"/>
      <c r="FOW15" s="14"/>
      <c r="FOY15" s="14"/>
      <c r="FPA15" s="14"/>
      <c r="FPC15" s="14"/>
      <c r="FPE15" s="14"/>
      <c r="FPG15" s="14"/>
      <c r="FPI15" s="14"/>
      <c r="FPK15" s="14"/>
      <c r="FPM15" s="14"/>
      <c r="FPO15" s="14"/>
      <c r="FPQ15" s="14"/>
      <c r="FPS15" s="14"/>
      <c r="FPU15" s="14"/>
      <c r="FPW15" s="14"/>
      <c r="FPY15" s="14"/>
      <c r="FQA15" s="14"/>
      <c r="FQC15" s="14"/>
      <c r="FQE15" s="14"/>
      <c r="FQG15" s="14"/>
      <c r="FQI15" s="14"/>
      <c r="FQK15" s="14"/>
      <c r="FQM15" s="14"/>
      <c r="FQO15" s="14"/>
      <c r="FQQ15" s="14"/>
      <c r="FQS15" s="14"/>
      <c r="FQU15" s="14"/>
      <c r="FQW15" s="14"/>
      <c r="FQY15" s="14"/>
      <c r="FRA15" s="14"/>
      <c r="FRC15" s="14"/>
      <c r="FRE15" s="14"/>
      <c r="FRG15" s="14"/>
      <c r="FRI15" s="14"/>
      <c r="FRK15" s="14"/>
      <c r="FRM15" s="14"/>
      <c r="FRO15" s="14"/>
      <c r="FRQ15" s="14"/>
      <c r="FRS15" s="14"/>
      <c r="FRU15" s="14"/>
      <c r="FRW15" s="14"/>
      <c r="FRY15" s="14"/>
      <c r="FSA15" s="14"/>
      <c r="FSC15" s="14"/>
      <c r="FSE15" s="14"/>
      <c r="FSG15" s="14"/>
      <c r="FSI15" s="14"/>
      <c r="FSK15" s="14"/>
      <c r="FSM15" s="14"/>
      <c r="FSO15" s="14"/>
      <c r="FSQ15" s="14"/>
      <c r="FSS15" s="14"/>
      <c r="FSU15" s="14"/>
      <c r="FSW15" s="14"/>
      <c r="FSY15" s="14"/>
      <c r="FTA15" s="14"/>
      <c r="FTC15" s="14"/>
      <c r="FTE15" s="14"/>
      <c r="FTG15" s="14"/>
      <c r="FTI15" s="14"/>
      <c r="FTK15" s="14"/>
      <c r="FTM15" s="14"/>
      <c r="FTO15" s="14"/>
      <c r="FTQ15" s="14"/>
      <c r="FTS15" s="14"/>
      <c r="FTU15" s="14"/>
      <c r="FTW15" s="14"/>
      <c r="FTY15" s="14"/>
      <c r="FUA15" s="14"/>
      <c r="FUC15" s="14"/>
      <c r="FUE15" s="14"/>
      <c r="FUG15" s="14"/>
      <c r="FUI15" s="14"/>
      <c r="FUK15" s="14"/>
      <c r="FUM15" s="14"/>
      <c r="FUO15" s="14"/>
      <c r="FUQ15" s="14"/>
      <c r="FUS15" s="14"/>
      <c r="FUU15" s="14"/>
      <c r="FUW15" s="14"/>
      <c r="FUY15" s="14"/>
      <c r="FVA15" s="14"/>
      <c r="FVC15" s="14"/>
      <c r="FVE15" s="14"/>
      <c r="FVG15" s="14"/>
      <c r="FVI15" s="14"/>
      <c r="FVK15" s="14"/>
      <c r="FVM15" s="14"/>
      <c r="FVO15" s="14"/>
      <c r="FVQ15" s="14"/>
      <c r="FVS15" s="14"/>
      <c r="FVU15" s="14"/>
      <c r="FVW15" s="14"/>
      <c r="FVY15" s="14"/>
      <c r="FWA15" s="14"/>
      <c r="FWC15" s="14"/>
      <c r="FWE15" s="14"/>
      <c r="FWG15" s="14"/>
      <c r="FWI15" s="14"/>
      <c r="FWK15" s="14"/>
      <c r="FWM15" s="14"/>
      <c r="FWO15" s="14"/>
      <c r="FWQ15" s="14"/>
      <c r="FWS15" s="14"/>
      <c r="FWU15" s="14"/>
      <c r="FWW15" s="14"/>
      <c r="FWY15" s="14"/>
      <c r="FXA15" s="14"/>
      <c r="FXC15" s="14"/>
      <c r="FXE15" s="14"/>
      <c r="FXG15" s="14"/>
      <c r="FXI15" s="14"/>
      <c r="FXK15" s="14"/>
      <c r="FXM15" s="14"/>
      <c r="FXO15" s="14"/>
      <c r="FXQ15" s="14"/>
      <c r="FXS15" s="14"/>
      <c r="FXU15" s="14"/>
      <c r="FXW15" s="14"/>
      <c r="FXY15" s="14"/>
      <c r="FYA15" s="14"/>
      <c r="FYC15" s="14"/>
      <c r="FYE15" s="14"/>
      <c r="FYG15" s="14"/>
      <c r="FYI15" s="14"/>
      <c r="FYK15" s="14"/>
      <c r="FYM15" s="14"/>
      <c r="FYO15" s="14"/>
      <c r="FYQ15" s="14"/>
      <c r="FYS15" s="14"/>
      <c r="FYU15" s="14"/>
      <c r="FYW15" s="14"/>
      <c r="FYY15" s="14"/>
      <c r="FZA15" s="14"/>
      <c r="FZC15" s="14"/>
      <c r="FZE15" s="14"/>
      <c r="FZG15" s="14"/>
      <c r="FZI15" s="14"/>
      <c r="FZK15" s="14"/>
      <c r="FZM15" s="14"/>
      <c r="FZO15" s="14"/>
      <c r="FZQ15" s="14"/>
      <c r="FZS15" s="14"/>
      <c r="FZU15" s="14"/>
      <c r="FZW15" s="14"/>
      <c r="FZY15" s="14"/>
      <c r="GAA15" s="14"/>
      <c r="GAC15" s="14"/>
      <c r="GAE15" s="14"/>
      <c r="GAG15" s="14"/>
      <c r="GAI15" s="14"/>
      <c r="GAK15" s="14"/>
      <c r="GAM15" s="14"/>
      <c r="GAO15" s="14"/>
      <c r="GAQ15" s="14"/>
      <c r="GAS15" s="14"/>
      <c r="GAU15" s="14"/>
      <c r="GAW15" s="14"/>
      <c r="GAY15" s="14"/>
      <c r="GBA15" s="14"/>
      <c r="GBC15" s="14"/>
      <c r="GBE15" s="14"/>
      <c r="GBG15" s="14"/>
      <c r="GBI15" s="14"/>
      <c r="GBK15" s="14"/>
      <c r="GBM15" s="14"/>
      <c r="GBO15" s="14"/>
      <c r="GBQ15" s="14"/>
      <c r="GBS15" s="14"/>
      <c r="GBU15" s="14"/>
      <c r="GBW15" s="14"/>
      <c r="GBY15" s="14"/>
      <c r="GCA15" s="14"/>
      <c r="GCC15" s="14"/>
      <c r="GCE15" s="14"/>
      <c r="GCG15" s="14"/>
      <c r="GCI15" s="14"/>
      <c r="GCK15" s="14"/>
      <c r="GCM15" s="14"/>
      <c r="GCO15" s="14"/>
      <c r="GCQ15" s="14"/>
      <c r="GCS15" s="14"/>
      <c r="GCU15" s="14"/>
      <c r="GCW15" s="14"/>
      <c r="GCY15" s="14"/>
      <c r="GDA15" s="14"/>
      <c r="GDC15" s="14"/>
      <c r="GDE15" s="14"/>
      <c r="GDG15" s="14"/>
      <c r="GDI15" s="14"/>
      <c r="GDK15" s="14"/>
      <c r="GDM15" s="14"/>
      <c r="GDO15" s="14"/>
      <c r="GDQ15" s="14"/>
      <c r="GDS15" s="14"/>
      <c r="GDU15" s="14"/>
      <c r="GDW15" s="14"/>
      <c r="GDY15" s="14"/>
      <c r="GEA15" s="14"/>
      <c r="GEC15" s="14"/>
      <c r="GEE15" s="14"/>
      <c r="GEG15" s="14"/>
      <c r="GEI15" s="14"/>
      <c r="GEK15" s="14"/>
      <c r="GEM15" s="14"/>
      <c r="GEO15" s="14"/>
      <c r="GEQ15" s="14"/>
      <c r="GES15" s="14"/>
      <c r="GEU15" s="14"/>
      <c r="GEW15" s="14"/>
      <c r="GEY15" s="14"/>
      <c r="GFA15" s="14"/>
      <c r="GFC15" s="14"/>
      <c r="GFE15" s="14"/>
      <c r="GFG15" s="14"/>
      <c r="GFI15" s="14"/>
      <c r="GFK15" s="14"/>
      <c r="GFM15" s="14"/>
      <c r="GFO15" s="14"/>
      <c r="GFQ15" s="14"/>
      <c r="GFS15" s="14"/>
      <c r="GFU15" s="14"/>
      <c r="GFW15" s="14"/>
      <c r="GFY15" s="14"/>
      <c r="GGA15" s="14"/>
      <c r="GGC15" s="14"/>
      <c r="GGE15" s="14"/>
      <c r="GGG15" s="14"/>
      <c r="GGI15" s="14"/>
      <c r="GGK15" s="14"/>
      <c r="GGM15" s="14"/>
      <c r="GGO15" s="14"/>
      <c r="GGQ15" s="14"/>
      <c r="GGS15" s="14"/>
      <c r="GGU15" s="14"/>
      <c r="GGW15" s="14"/>
      <c r="GGY15" s="14"/>
      <c r="GHA15" s="14"/>
      <c r="GHC15" s="14"/>
      <c r="GHE15" s="14"/>
      <c r="GHG15" s="14"/>
      <c r="GHI15" s="14"/>
      <c r="GHK15" s="14"/>
      <c r="GHM15" s="14"/>
      <c r="GHO15" s="14"/>
      <c r="GHQ15" s="14"/>
      <c r="GHS15" s="14"/>
      <c r="GHU15" s="14"/>
      <c r="GHW15" s="14"/>
      <c r="GHY15" s="14"/>
      <c r="GIA15" s="14"/>
      <c r="GIC15" s="14"/>
      <c r="GIE15" s="14"/>
      <c r="GIG15" s="14"/>
      <c r="GII15" s="14"/>
      <c r="GIK15" s="14"/>
      <c r="GIM15" s="14"/>
      <c r="GIO15" s="14"/>
      <c r="GIQ15" s="14"/>
      <c r="GIS15" s="14"/>
      <c r="GIU15" s="14"/>
      <c r="GIW15" s="14"/>
      <c r="GIY15" s="14"/>
      <c r="GJA15" s="14"/>
      <c r="GJC15" s="14"/>
      <c r="GJE15" s="14"/>
      <c r="GJG15" s="14"/>
      <c r="GJI15" s="14"/>
      <c r="GJK15" s="14"/>
      <c r="GJM15" s="14"/>
      <c r="GJO15" s="14"/>
      <c r="GJQ15" s="14"/>
      <c r="GJS15" s="14"/>
      <c r="GJU15" s="14"/>
      <c r="GJW15" s="14"/>
      <c r="GJY15" s="14"/>
      <c r="GKA15" s="14"/>
      <c r="GKC15" s="14"/>
      <c r="GKE15" s="14"/>
      <c r="GKG15" s="14"/>
      <c r="GKI15" s="14"/>
      <c r="GKK15" s="14"/>
      <c r="GKM15" s="14"/>
      <c r="GKO15" s="14"/>
      <c r="GKQ15" s="14"/>
      <c r="GKS15" s="14"/>
      <c r="GKU15" s="14"/>
      <c r="GKW15" s="14"/>
      <c r="GKY15" s="14"/>
      <c r="GLA15" s="14"/>
      <c r="GLC15" s="14"/>
      <c r="GLE15" s="14"/>
      <c r="GLG15" s="14"/>
      <c r="GLI15" s="14"/>
      <c r="GLK15" s="14"/>
      <c r="GLM15" s="14"/>
      <c r="GLO15" s="14"/>
      <c r="GLQ15" s="14"/>
      <c r="GLS15" s="14"/>
      <c r="GLU15" s="14"/>
      <c r="GLW15" s="14"/>
      <c r="GLY15" s="14"/>
      <c r="GMA15" s="14"/>
      <c r="GMC15" s="14"/>
      <c r="GME15" s="14"/>
      <c r="GMG15" s="14"/>
      <c r="GMI15" s="14"/>
      <c r="GMK15" s="14"/>
      <c r="GMM15" s="14"/>
      <c r="GMO15" s="14"/>
      <c r="GMQ15" s="14"/>
      <c r="GMS15" s="14"/>
      <c r="GMU15" s="14"/>
      <c r="GMW15" s="14"/>
      <c r="GMY15" s="14"/>
      <c r="GNA15" s="14"/>
      <c r="GNC15" s="14"/>
      <c r="GNE15" s="14"/>
      <c r="GNG15" s="14"/>
      <c r="GNI15" s="14"/>
      <c r="GNK15" s="14"/>
      <c r="GNM15" s="14"/>
      <c r="GNO15" s="14"/>
      <c r="GNQ15" s="14"/>
      <c r="GNS15" s="14"/>
      <c r="GNU15" s="14"/>
      <c r="GNW15" s="14"/>
      <c r="GNY15" s="14"/>
      <c r="GOA15" s="14"/>
      <c r="GOC15" s="14"/>
      <c r="GOE15" s="14"/>
      <c r="GOG15" s="14"/>
      <c r="GOI15" s="14"/>
      <c r="GOK15" s="14"/>
      <c r="GOM15" s="14"/>
      <c r="GOO15" s="14"/>
      <c r="GOQ15" s="14"/>
      <c r="GOS15" s="14"/>
      <c r="GOU15" s="14"/>
      <c r="GOW15" s="14"/>
      <c r="GOY15" s="14"/>
      <c r="GPA15" s="14"/>
      <c r="GPC15" s="14"/>
      <c r="GPE15" s="14"/>
      <c r="GPG15" s="14"/>
      <c r="GPI15" s="14"/>
      <c r="GPK15" s="14"/>
      <c r="GPM15" s="14"/>
      <c r="GPO15" s="14"/>
      <c r="GPQ15" s="14"/>
      <c r="GPS15" s="14"/>
      <c r="GPU15" s="14"/>
      <c r="GPW15" s="14"/>
      <c r="GPY15" s="14"/>
      <c r="GQA15" s="14"/>
      <c r="GQC15" s="14"/>
      <c r="GQE15" s="14"/>
      <c r="GQG15" s="14"/>
      <c r="GQI15" s="14"/>
      <c r="GQK15" s="14"/>
      <c r="GQM15" s="14"/>
      <c r="GQO15" s="14"/>
      <c r="GQQ15" s="14"/>
      <c r="GQS15" s="14"/>
      <c r="GQU15" s="14"/>
      <c r="GQW15" s="14"/>
      <c r="GQY15" s="14"/>
      <c r="GRA15" s="14"/>
      <c r="GRC15" s="14"/>
      <c r="GRE15" s="14"/>
      <c r="GRG15" s="14"/>
      <c r="GRI15" s="14"/>
      <c r="GRK15" s="14"/>
      <c r="GRM15" s="14"/>
      <c r="GRO15" s="14"/>
      <c r="GRQ15" s="14"/>
      <c r="GRS15" s="14"/>
      <c r="GRU15" s="14"/>
      <c r="GRW15" s="14"/>
      <c r="GRY15" s="14"/>
      <c r="GSA15" s="14"/>
      <c r="GSC15" s="14"/>
      <c r="GSE15" s="14"/>
      <c r="GSG15" s="14"/>
      <c r="GSI15" s="14"/>
      <c r="GSK15" s="14"/>
      <c r="GSM15" s="14"/>
      <c r="GSO15" s="14"/>
      <c r="GSQ15" s="14"/>
      <c r="GSS15" s="14"/>
      <c r="GSU15" s="14"/>
      <c r="GSW15" s="14"/>
      <c r="GSY15" s="14"/>
      <c r="GTA15" s="14"/>
      <c r="GTC15" s="14"/>
      <c r="GTE15" s="14"/>
      <c r="GTG15" s="14"/>
      <c r="GTI15" s="14"/>
      <c r="GTK15" s="14"/>
      <c r="GTM15" s="14"/>
      <c r="GTO15" s="14"/>
      <c r="GTQ15" s="14"/>
      <c r="GTS15" s="14"/>
      <c r="GTU15" s="14"/>
      <c r="GTW15" s="14"/>
      <c r="GTY15" s="14"/>
      <c r="GUA15" s="14"/>
      <c r="GUC15" s="14"/>
      <c r="GUE15" s="14"/>
      <c r="GUG15" s="14"/>
      <c r="GUI15" s="14"/>
      <c r="GUK15" s="14"/>
      <c r="GUM15" s="14"/>
      <c r="GUO15" s="14"/>
      <c r="GUQ15" s="14"/>
      <c r="GUS15" s="14"/>
      <c r="GUU15" s="14"/>
      <c r="GUW15" s="14"/>
      <c r="GUY15" s="14"/>
      <c r="GVA15" s="14"/>
      <c r="GVC15" s="14"/>
      <c r="GVE15" s="14"/>
      <c r="GVG15" s="14"/>
      <c r="GVI15" s="14"/>
      <c r="GVK15" s="14"/>
      <c r="GVM15" s="14"/>
      <c r="GVO15" s="14"/>
      <c r="GVQ15" s="14"/>
      <c r="GVS15" s="14"/>
      <c r="GVU15" s="14"/>
      <c r="GVW15" s="14"/>
      <c r="GVY15" s="14"/>
      <c r="GWA15" s="14"/>
      <c r="GWC15" s="14"/>
      <c r="GWE15" s="14"/>
      <c r="GWG15" s="14"/>
      <c r="GWI15" s="14"/>
      <c r="GWK15" s="14"/>
      <c r="GWM15" s="14"/>
      <c r="GWO15" s="14"/>
      <c r="GWQ15" s="14"/>
      <c r="GWS15" s="14"/>
      <c r="GWU15" s="14"/>
      <c r="GWW15" s="14"/>
      <c r="GWY15" s="14"/>
      <c r="GXA15" s="14"/>
      <c r="GXC15" s="14"/>
      <c r="GXE15" s="14"/>
      <c r="GXG15" s="14"/>
      <c r="GXI15" s="14"/>
      <c r="GXK15" s="14"/>
      <c r="GXM15" s="14"/>
      <c r="GXO15" s="14"/>
      <c r="GXQ15" s="14"/>
      <c r="GXS15" s="14"/>
      <c r="GXU15" s="14"/>
      <c r="GXW15" s="14"/>
      <c r="GXY15" s="14"/>
      <c r="GYA15" s="14"/>
      <c r="GYC15" s="14"/>
      <c r="GYE15" s="14"/>
      <c r="GYG15" s="14"/>
      <c r="GYI15" s="14"/>
      <c r="GYK15" s="14"/>
      <c r="GYM15" s="14"/>
      <c r="GYO15" s="14"/>
      <c r="GYQ15" s="14"/>
      <c r="GYS15" s="14"/>
      <c r="GYU15" s="14"/>
      <c r="GYW15" s="14"/>
      <c r="GYY15" s="14"/>
      <c r="GZA15" s="14"/>
      <c r="GZC15" s="14"/>
      <c r="GZE15" s="14"/>
      <c r="GZG15" s="14"/>
      <c r="GZI15" s="14"/>
      <c r="GZK15" s="14"/>
      <c r="GZM15" s="14"/>
      <c r="GZO15" s="14"/>
      <c r="GZQ15" s="14"/>
      <c r="GZS15" s="14"/>
      <c r="GZU15" s="14"/>
      <c r="GZW15" s="14"/>
      <c r="GZY15" s="14"/>
      <c r="HAA15" s="14"/>
      <c r="HAC15" s="14"/>
      <c r="HAE15" s="14"/>
      <c r="HAG15" s="14"/>
      <c r="HAI15" s="14"/>
      <c r="HAK15" s="14"/>
      <c r="HAM15" s="14"/>
      <c r="HAO15" s="14"/>
      <c r="HAQ15" s="14"/>
      <c r="HAS15" s="14"/>
      <c r="HAU15" s="14"/>
      <c r="HAW15" s="14"/>
      <c r="HAY15" s="14"/>
      <c r="HBA15" s="14"/>
      <c r="HBC15" s="14"/>
      <c r="HBE15" s="14"/>
      <c r="HBG15" s="14"/>
      <c r="HBI15" s="14"/>
      <c r="HBK15" s="14"/>
      <c r="HBM15" s="14"/>
      <c r="HBO15" s="14"/>
      <c r="HBQ15" s="14"/>
      <c r="HBS15" s="14"/>
      <c r="HBU15" s="14"/>
      <c r="HBW15" s="14"/>
      <c r="HBY15" s="14"/>
      <c r="HCA15" s="14"/>
      <c r="HCC15" s="14"/>
      <c r="HCE15" s="14"/>
      <c r="HCG15" s="14"/>
      <c r="HCI15" s="14"/>
      <c r="HCK15" s="14"/>
      <c r="HCM15" s="14"/>
      <c r="HCO15" s="14"/>
      <c r="HCQ15" s="14"/>
      <c r="HCS15" s="14"/>
      <c r="HCU15" s="14"/>
      <c r="HCW15" s="14"/>
      <c r="HCY15" s="14"/>
      <c r="HDA15" s="14"/>
      <c r="HDC15" s="14"/>
      <c r="HDE15" s="14"/>
      <c r="HDG15" s="14"/>
      <c r="HDI15" s="14"/>
      <c r="HDK15" s="14"/>
      <c r="HDM15" s="14"/>
      <c r="HDO15" s="14"/>
      <c r="HDQ15" s="14"/>
      <c r="HDS15" s="14"/>
      <c r="HDU15" s="14"/>
      <c r="HDW15" s="14"/>
      <c r="HDY15" s="14"/>
      <c r="HEA15" s="14"/>
      <c r="HEC15" s="14"/>
      <c r="HEE15" s="14"/>
      <c r="HEG15" s="14"/>
      <c r="HEI15" s="14"/>
      <c r="HEK15" s="14"/>
      <c r="HEM15" s="14"/>
      <c r="HEO15" s="14"/>
      <c r="HEQ15" s="14"/>
      <c r="HES15" s="14"/>
      <c r="HEU15" s="14"/>
      <c r="HEW15" s="14"/>
      <c r="HEY15" s="14"/>
      <c r="HFA15" s="14"/>
      <c r="HFC15" s="14"/>
      <c r="HFE15" s="14"/>
      <c r="HFG15" s="14"/>
      <c r="HFI15" s="14"/>
      <c r="HFK15" s="14"/>
      <c r="HFM15" s="14"/>
      <c r="HFO15" s="14"/>
      <c r="HFQ15" s="14"/>
      <c r="HFS15" s="14"/>
      <c r="HFU15" s="14"/>
      <c r="HFW15" s="14"/>
      <c r="HFY15" s="14"/>
      <c r="HGA15" s="14"/>
      <c r="HGC15" s="14"/>
      <c r="HGE15" s="14"/>
      <c r="HGG15" s="14"/>
      <c r="HGI15" s="14"/>
      <c r="HGK15" s="14"/>
      <c r="HGM15" s="14"/>
      <c r="HGO15" s="14"/>
      <c r="HGQ15" s="14"/>
      <c r="HGS15" s="14"/>
      <c r="HGU15" s="14"/>
      <c r="HGW15" s="14"/>
      <c r="HGY15" s="14"/>
      <c r="HHA15" s="14"/>
      <c r="HHC15" s="14"/>
      <c r="HHE15" s="14"/>
      <c r="HHG15" s="14"/>
      <c r="HHI15" s="14"/>
      <c r="HHK15" s="14"/>
      <c r="HHM15" s="14"/>
      <c r="HHO15" s="14"/>
      <c r="HHQ15" s="14"/>
      <c r="HHS15" s="14"/>
      <c r="HHU15" s="14"/>
      <c r="HHW15" s="14"/>
      <c r="HHY15" s="14"/>
      <c r="HIA15" s="14"/>
      <c r="HIC15" s="14"/>
      <c r="HIE15" s="14"/>
      <c r="HIG15" s="14"/>
      <c r="HII15" s="14"/>
      <c r="HIK15" s="14"/>
      <c r="HIM15" s="14"/>
      <c r="HIO15" s="14"/>
      <c r="HIQ15" s="14"/>
      <c r="HIS15" s="14"/>
      <c r="HIU15" s="14"/>
      <c r="HIW15" s="14"/>
      <c r="HIY15" s="14"/>
      <c r="HJA15" s="14"/>
      <c r="HJC15" s="14"/>
      <c r="HJE15" s="14"/>
      <c r="HJG15" s="14"/>
      <c r="HJI15" s="14"/>
      <c r="HJK15" s="14"/>
      <c r="HJM15" s="14"/>
      <c r="HJO15" s="14"/>
      <c r="HJQ15" s="14"/>
      <c r="HJS15" s="14"/>
      <c r="HJU15" s="14"/>
      <c r="HJW15" s="14"/>
      <c r="HJY15" s="14"/>
      <c r="HKA15" s="14"/>
      <c r="HKC15" s="14"/>
      <c r="HKE15" s="14"/>
      <c r="HKG15" s="14"/>
      <c r="HKI15" s="14"/>
      <c r="HKK15" s="14"/>
      <c r="HKM15" s="14"/>
      <c r="HKO15" s="14"/>
      <c r="HKQ15" s="14"/>
      <c r="HKS15" s="14"/>
      <c r="HKU15" s="14"/>
      <c r="HKW15" s="14"/>
      <c r="HKY15" s="14"/>
      <c r="HLA15" s="14"/>
      <c r="HLC15" s="14"/>
      <c r="HLE15" s="14"/>
      <c r="HLG15" s="14"/>
      <c r="HLI15" s="14"/>
      <c r="HLK15" s="14"/>
      <c r="HLM15" s="14"/>
      <c r="HLO15" s="14"/>
      <c r="HLQ15" s="14"/>
      <c r="HLS15" s="14"/>
      <c r="HLU15" s="14"/>
      <c r="HLW15" s="14"/>
      <c r="HLY15" s="14"/>
      <c r="HMA15" s="14"/>
      <c r="HMC15" s="14"/>
      <c r="HME15" s="14"/>
      <c r="HMG15" s="14"/>
      <c r="HMI15" s="14"/>
      <c r="HMK15" s="14"/>
      <c r="HMM15" s="14"/>
      <c r="HMO15" s="14"/>
      <c r="HMQ15" s="14"/>
      <c r="HMS15" s="14"/>
      <c r="HMU15" s="14"/>
      <c r="HMW15" s="14"/>
      <c r="HMY15" s="14"/>
      <c r="HNA15" s="14"/>
      <c r="HNC15" s="14"/>
      <c r="HNE15" s="14"/>
      <c r="HNG15" s="14"/>
      <c r="HNI15" s="14"/>
      <c r="HNK15" s="14"/>
      <c r="HNM15" s="14"/>
      <c r="HNO15" s="14"/>
      <c r="HNQ15" s="14"/>
      <c r="HNS15" s="14"/>
      <c r="HNU15" s="14"/>
      <c r="HNW15" s="14"/>
      <c r="HNY15" s="14"/>
      <c r="HOA15" s="14"/>
      <c r="HOC15" s="14"/>
      <c r="HOE15" s="14"/>
      <c r="HOG15" s="14"/>
      <c r="HOI15" s="14"/>
      <c r="HOK15" s="14"/>
      <c r="HOM15" s="14"/>
      <c r="HOO15" s="14"/>
      <c r="HOQ15" s="14"/>
      <c r="HOS15" s="14"/>
      <c r="HOU15" s="14"/>
      <c r="HOW15" s="14"/>
      <c r="HOY15" s="14"/>
      <c r="HPA15" s="14"/>
      <c r="HPC15" s="14"/>
      <c r="HPE15" s="14"/>
      <c r="HPG15" s="14"/>
      <c r="HPI15" s="14"/>
      <c r="HPK15" s="14"/>
      <c r="HPM15" s="14"/>
      <c r="HPO15" s="14"/>
      <c r="HPQ15" s="14"/>
      <c r="HPS15" s="14"/>
      <c r="HPU15" s="14"/>
      <c r="HPW15" s="14"/>
      <c r="HPY15" s="14"/>
      <c r="HQA15" s="14"/>
      <c r="HQC15" s="14"/>
      <c r="HQE15" s="14"/>
      <c r="HQG15" s="14"/>
      <c r="HQI15" s="14"/>
      <c r="HQK15" s="14"/>
      <c r="HQM15" s="14"/>
      <c r="HQO15" s="14"/>
      <c r="HQQ15" s="14"/>
      <c r="HQS15" s="14"/>
      <c r="HQU15" s="14"/>
      <c r="HQW15" s="14"/>
      <c r="HQY15" s="14"/>
      <c r="HRA15" s="14"/>
      <c r="HRC15" s="14"/>
      <c r="HRE15" s="14"/>
      <c r="HRG15" s="14"/>
      <c r="HRI15" s="14"/>
      <c r="HRK15" s="14"/>
      <c r="HRM15" s="14"/>
      <c r="HRO15" s="14"/>
      <c r="HRQ15" s="14"/>
      <c r="HRS15" s="14"/>
      <c r="HRU15" s="14"/>
      <c r="HRW15" s="14"/>
      <c r="HRY15" s="14"/>
      <c r="HSA15" s="14"/>
      <c r="HSC15" s="14"/>
      <c r="HSE15" s="14"/>
      <c r="HSG15" s="14"/>
      <c r="HSI15" s="14"/>
      <c r="HSK15" s="14"/>
      <c r="HSM15" s="14"/>
      <c r="HSO15" s="14"/>
      <c r="HSQ15" s="14"/>
      <c r="HSS15" s="14"/>
      <c r="HSU15" s="14"/>
      <c r="HSW15" s="14"/>
      <c r="HSY15" s="14"/>
      <c r="HTA15" s="14"/>
      <c r="HTC15" s="14"/>
      <c r="HTE15" s="14"/>
      <c r="HTG15" s="14"/>
      <c r="HTI15" s="14"/>
      <c r="HTK15" s="14"/>
      <c r="HTM15" s="14"/>
      <c r="HTO15" s="14"/>
      <c r="HTQ15" s="14"/>
      <c r="HTS15" s="14"/>
      <c r="HTU15" s="14"/>
      <c r="HTW15" s="14"/>
      <c r="HTY15" s="14"/>
      <c r="HUA15" s="14"/>
      <c r="HUC15" s="14"/>
      <c r="HUE15" s="14"/>
      <c r="HUG15" s="14"/>
      <c r="HUI15" s="14"/>
      <c r="HUK15" s="14"/>
      <c r="HUM15" s="14"/>
      <c r="HUO15" s="14"/>
      <c r="HUQ15" s="14"/>
      <c r="HUS15" s="14"/>
      <c r="HUU15" s="14"/>
      <c r="HUW15" s="14"/>
      <c r="HUY15" s="14"/>
      <c r="HVA15" s="14"/>
      <c r="HVC15" s="14"/>
      <c r="HVE15" s="14"/>
      <c r="HVG15" s="14"/>
      <c r="HVI15" s="14"/>
      <c r="HVK15" s="14"/>
      <c r="HVM15" s="14"/>
      <c r="HVO15" s="14"/>
      <c r="HVQ15" s="14"/>
      <c r="HVS15" s="14"/>
      <c r="HVU15" s="14"/>
      <c r="HVW15" s="14"/>
      <c r="HVY15" s="14"/>
      <c r="HWA15" s="14"/>
      <c r="HWC15" s="14"/>
      <c r="HWE15" s="14"/>
      <c r="HWG15" s="14"/>
      <c r="HWI15" s="14"/>
      <c r="HWK15" s="14"/>
      <c r="HWM15" s="14"/>
      <c r="HWO15" s="14"/>
      <c r="HWQ15" s="14"/>
      <c r="HWS15" s="14"/>
      <c r="HWU15" s="14"/>
      <c r="HWW15" s="14"/>
      <c r="HWY15" s="14"/>
      <c r="HXA15" s="14"/>
      <c r="HXC15" s="14"/>
      <c r="HXE15" s="14"/>
      <c r="HXG15" s="14"/>
      <c r="HXI15" s="14"/>
      <c r="HXK15" s="14"/>
      <c r="HXM15" s="14"/>
      <c r="HXO15" s="14"/>
      <c r="HXQ15" s="14"/>
      <c r="HXS15" s="14"/>
      <c r="HXU15" s="14"/>
      <c r="HXW15" s="14"/>
      <c r="HXY15" s="14"/>
      <c r="HYA15" s="14"/>
      <c r="HYC15" s="14"/>
      <c r="HYE15" s="14"/>
      <c r="HYG15" s="14"/>
      <c r="HYI15" s="14"/>
      <c r="HYK15" s="14"/>
      <c r="HYM15" s="14"/>
      <c r="HYO15" s="14"/>
      <c r="HYQ15" s="14"/>
      <c r="HYS15" s="14"/>
      <c r="HYU15" s="14"/>
      <c r="HYW15" s="14"/>
      <c r="HYY15" s="14"/>
      <c r="HZA15" s="14"/>
      <c r="HZC15" s="14"/>
      <c r="HZE15" s="14"/>
      <c r="HZG15" s="14"/>
      <c r="HZI15" s="14"/>
      <c r="HZK15" s="14"/>
      <c r="HZM15" s="14"/>
      <c r="HZO15" s="14"/>
      <c r="HZQ15" s="14"/>
      <c r="HZS15" s="14"/>
      <c r="HZU15" s="14"/>
      <c r="HZW15" s="14"/>
      <c r="HZY15" s="14"/>
      <c r="IAA15" s="14"/>
      <c r="IAC15" s="14"/>
      <c r="IAE15" s="14"/>
      <c r="IAG15" s="14"/>
      <c r="IAI15" s="14"/>
      <c r="IAK15" s="14"/>
      <c r="IAM15" s="14"/>
      <c r="IAO15" s="14"/>
      <c r="IAQ15" s="14"/>
      <c r="IAS15" s="14"/>
      <c r="IAU15" s="14"/>
      <c r="IAW15" s="14"/>
      <c r="IAY15" s="14"/>
      <c r="IBA15" s="14"/>
      <c r="IBC15" s="14"/>
      <c r="IBE15" s="14"/>
      <c r="IBG15" s="14"/>
      <c r="IBI15" s="14"/>
      <c r="IBK15" s="14"/>
      <c r="IBM15" s="14"/>
      <c r="IBO15" s="14"/>
      <c r="IBQ15" s="14"/>
      <c r="IBS15" s="14"/>
      <c r="IBU15" s="14"/>
      <c r="IBW15" s="14"/>
      <c r="IBY15" s="14"/>
      <c r="ICA15" s="14"/>
      <c r="ICC15" s="14"/>
      <c r="ICE15" s="14"/>
      <c r="ICG15" s="14"/>
      <c r="ICI15" s="14"/>
      <c r="ICK15" s="14"/>
      <c r="ICM15" s="14"/>
      <c r="ICO15" s="14"/>
      <c r="ICQ15" s="14"/>
      <c r="ICS15" s="14"/>
      <c r="ICU15" s="14"/>
      <c r="ICW15" s="14"/>
      <c r="ICY15" s="14"/>
      <c r="IDA15" s="14"/>
      <c r="IDC15" s="14"/>
      <c r="IDE15" s="14"/>
      <c r="IDG15" s="14"/>
      <c r="IDI15" s="14"/>
      <c r="IDK15" s="14"/>
      <c r="IDM15" s="14"/>
      <c r="IDO15" s="14"/>
      <c r="IDQ15" s="14"/>
      <c r="IDS15" s="14"/>
      <c r="IDU15" s="14"/>
      <c r="IDW15" s="14"/>
      <c r="IDY15" s="14"/>
      <c r="IEA15" s="14"/>
      <c r="IEC15" s="14"/>
      <c r="IEE15" s="14"/>
      <c r="IEG15" s="14"/>
      <c r="IEI15" s="14"/>
      <c r="IEK15" s="14"/>
      <c r="IEM15" s="14"/>
      <c r="IEO15" s="14"/>
      <c r="IEQ15" s="14"/>
      <c r="IES15" s="14"/>
      <c r="IEU15" s="14"/>
      <c r="IEW15" s="14"/>
      <c r="IEY15" s="14"/>
      <c r="IFA15" s="14"/>
      <c r="IFC15" s="14"/>
      <c r="IFE15" s="14"/>
      <c r="IFG15" s="14"/>
      <c r="IFI15" s="14"/>
      <c r="IFK15" s="14"/>
      <c r="IFM15" s="14"/>
      <c r="IFO15" s="14"/>
      <c r="IFQ15" s="14"/>
      <c r="IFS15" s="14"/>
      <c r="IFU15" s="14"/>
      <c r="IFW15" s="14"/>
      <c r="IFY15" s="14"/>
      <c r="IGA15" s="14"/>
      <c r="IGC15" s="14"/>
      <c r="IGE15" s="14"/>
      <c r="IGG15" s="14"/>
      <c r="IGI15" s="14"/>
      <c r="IGK15" s="14"/>
      <c r="IGM15" s="14"/>
      <c r="IGO15" s="14"/>
      <c r="IGQ15" s="14"/>
      <c r="IGS15" s="14"/>
      <c r="IGU15" s="14"/>
      <c r="IGW15" s="14"/>
      <c r="IGY15" s="14"/>
      <c r="IHA15" s="14"/>
      <c r="IHC15" s="14"/>
      <c r="IHE15" s="14"/>
      <c r="IHG15" s="14"/>
      <c r="IHI15" s="14"/>
      <c r="IHK15" s="14"/>
      <c r="IHM15" s="14"/>
      <c r="IHO15" s="14"/>
      <c r="IHQ15" s="14"/>
      <c r="IHS15" s="14"/>
      <c r="IHU15" s="14"/>
      <c r="IHW15" s="14"/>
      <c r="IHY15" s="14"/>
      <c r="IIA15" s="14"/>
      <c r="IIC15" s="14"/>
      <c r="IIE15" s="14"/>
      <c r="IIG15" s="14"/>
      <c r="III15" s="14"/>
      <c r="IIK15" s="14"/>
      <c r="IIM15" s="14"/>
      <c r="IIO15" s="14"/>
      <c r="IIQ15" s="14"/>
      <c r="IIS15" s="14"/>
      <c r="IIU15" s="14"/>
      <c r="IIW15" s="14"/>
      <c r="IIY15" s="14"/>
      <c r="IJA15" s="14"/>
      <c r="IJC15" s="14"/>
      <c r="IJE15" s="14"/>
      <c r="IJG15" s="14"/>
      <c r="IJI15" s="14"/>
      <c r="IJK15" s="14"/>
      <c r="IJM15" s="14"/>
      <c r="IJO15" s="14"/>
      <c r="IJQ15" s="14"/>
      <c r="IJS15" s="14"/>
      <c r="IJU15" s="14"/>
      <c r="IJW15" s="14"/>
      <c r="IJY15" s="14"/>
      <c r="IKA15" s="14"/>
      <c r="IKC15" s="14"/>
      <c r="IKE15" s="14"/>
      <c r="IKG15" s="14"/>
      <c r="IKI15" s="14"/>
      <c r="IKK15" s="14"/>
      <c r="IKM15" s="14"/>
      <c r="IKO15" s="14"/>
      <c r="IKQ15" s="14"/>
      <c r="IKS15" s="14"/>
      <c r="IKU15" s="14"/>
      <c r="IKW15" s="14"/>
      <c r="IKY15" s="14"/>
      <c r="ILA15" s="14"/>
      <c r="ILC15" s="14"/>
      <c r="ILE15" s="14"/>
      <c r="ILG15" s="14"/>
      <c r="ILI15" s="14"/>
      <c r="ILK15" s="14"/>
      <c r="ILM15" s="14"/>
      <c r="ILO15" s="14"/>
      <c r="ILQ15" s="14"/>
      <c r="ILS15" s="14"/>
      <c r="ILU15" s="14"/>
      <c r="ILW15" s="14"/>
      <c r="ILY15" s="14"/>
      <c r="IMA15" s="14"/>
      <c r="IMC15" s="14"/>
      <c r="IME15" s="14"/>
      <c r="IMG15" s="14"/>
      <c r="IMI15" s="14"/>
      <c r="IMK15" s="14"/>
      <c r="IMM15" s="14"/>
      <c r="IMO15" s="14"/>
      <c r="IMQ15" s="14"/>
      <c r="IMS15" s="14"/>
      <c r="IMU15" s="14"/>
      <c r="IMW15" s="14"/>
      <c r="IMY15" s="14"/>
      <c r="INA15" s="14"/>
      <c r="INC15" s="14"/>
      <c r="INE15" s="14"/>
      <c r="ING15" s="14"/>
      <c r="INI15" s="14"/>
      <c r="INK15" s="14"/>
      <c r="INM15" s="14"/>
      <c r="INO15" s="14"/>
      <c r="INQ15" s="14"/>
      <c r="INS15" s="14"/>
      <c r="INU15" s="14"/>
      <c r="INW15" s="14"/>
      <c r="INY15" s="14"/>
      <c r="IOA15" s="14"/>
      <c r="IOC15" s="14"/>
      <c r="IOE15" s="14"/>
      <c r="IOG15" s="14"/>
      <c r="IOI15" s="14"/>
      <c r="IOK15" s="14"/>
      <c r="IOM15" s="14"/>
      <c r="IOO15" s="14"/>
      <c r="IOQ15" s="14"/>
      <c r="IOS15" s="14"/>
      <c r="IOU15" s="14"/>
      <c r="IOW15" s="14"/>
      <c r="IOY15" s="14"/>
      <c r="IPA15" s="14"/>
      <c r="IPC15" s="14"/>
      <c r="IPE15" s="14"/>
      <c r="IPG15" s="14"/>
      <c r="IPI15" s="14"/>
      <c r="IPK15" s="14"/>
      <c r="IPM15" s="14"/>
      <c r="IPO15" s="14"/>
      <c r="IPQ15" s="14"/>
      <c r="IPS15" s="14"/>
      <c r="IPU15" s="14"/>
      <c r="IPW15" s="14"/>
      <c r="IPY15" s="14"/>
      <c r="IQA15" s="14"/>
      <c r="IQC15" s="14"/>
      <c r="IQE15" s="14"/>
      <c r="IQG15" s="14"/>
      <c r="IQI15" s="14"/>
      <c r="IQK15" s="14"/>
      <c r="IQM15" s="14"/>
      <c r="IQO15" s="14"/>
      <c r="IQQ15" s="14"/>
      <c r="IQS15" s="14"/>
      <c r="IQU15" s="14"/>
      <c r="IQW15" s="14"/>
      <c r="IQY15" s="14"/>
      <c r="IRA15" s="14"/>
      <c r="IRC15" s="14"/>
      <c r="IRE15" s="14"/>
      <c r="IRG15" s="14"/>
      <c r="IRI15" s="14"/>
      <c r="IRK15" s="14"/>
      <c r="IRM15" s="14"/>
      <c r="IRO15" s="14"/>
      <c r="IRQ15" s="14"/>
      <c r="IRS15" s="14"/>
      <c r="IRU15" s="14"/>
      <c r="IRW15" s="14"/>
      <c r="IRY15" s="14"/>
      <c r="ISA15" s="14"/>
      <c r="ISC15" s="14"/>
      <c r="ISE15" s="14"/>
      <c r="ISG15" s="14"/>
      <c r="ISI15" s="14"/>
      <c r="ISK15" s="14"/>
      <c r="ISM15" s="14"/>
      <c r="ISO15" s="14"/>
      <c r="ISQ15" s="14"/>
      <c r="ISS15" s="14"/>
      <c r="ISU15" s="14"/>
      <c r="ISW15" s="14"/>
      <c r="ISY15" s="14"/>
      <c r="ITA15" s="14"/>
      <c r="ITC15" s="14"/>
      <c r="ITE15" s="14"/>
      <c r="ITG15" s="14"/>
      <c r="ITI15" s="14"/>
      <c r="ITK15" s="14"/>
      <c r="ITM15" s="14"/>
      <c r="ITO15" s="14"/>
      <c r="ITQ15" s="14"/>
      <c r="ITS15" s="14"/>
      <c r="ITU15" s="14"/>
      <c r="ITW15" s="14"/>
      <c r="ITY15" s="14"/>
      <c r="IUA15" s="14"/>
      <c r="IUC15" s="14"/>
      <c r="IUE15" s="14"/>
      <c r="IUG15" s="14"/>
      <c r="IUI15" s="14"/>
      <c r="IUK15" s="14"/>
      <c r="IUM15" s="14"/>
      <c r="IUO15" s="14"/>
      <c r="IUQ15" s="14"/>
      <c r="IUS15" s="14"/>
      <c r="IUU15" s="14"/>
      <c r="IUW15" s="14"/>
      <c r="IUY15" s="14"/>
      <c r="IVA15" s="14"/>
      <c r="IVC15" s="14"/>
      <c r="IVE15" s="14"/>
      <c r="IVG15" s="14"/>
      <c r="IVI15" s="14"/>
      <c r="IVK15" s="14"/>
      <c r="IVM15" s="14"/>
      <c r="IVO15" s="14"/>
      <c r="IVQ15" s="14"/>
      <c r="IVS15" s="14"/>
      <c r="IVU15" s="14"/>
      <c r="IVW15" s="14"/>
      <c r="IVY15" s="14"/>
      <c r="IWA15" s="14"/>
      <c r="IWC15" s="14"/>
      <c r="IWE15" s="14"/>
      <c r="IWG15" s="14"/>
      <c r="IWI15" s="14"/>
      <c r="IWK15" s="14"/>
      <c r="IWM15" s="14"/>
      <c r="IWO15" s="14"/>
      <c r="IWQ15" s="14"/>
      <c r="IWS15" s="14"/>
      <c r="IWU15" s="14"/>
      <c r="IWW15" s="14"/>
      <c r="IWY15" s="14"/>
      <c r="IXA15" s="14"/>
      <c r="IXC15" s="14"/>
      <c r="IXE15" s="14"/>
      <c r="IXG15" s="14"/>
      <c r="IXI15" s="14"/>
      <c r="IXK15" s="14"/>
      <c r="IXM15" s="14"/>
      <c r="IXO15" s="14"/>
      <c r="IXQ15" s="14"/>
      <c r="IXS15" s="14"/>
      <c r="IXU15" s="14"/>
      <c r="IXW15" s="14"/>
      <c r="IXY15" s="14"/>
      <c r="IYA15" s="14"/>
      <c r="IYC15" s="14"/>
      <c r="IYE15" s="14"/>
      <c r="IYG15" s="14"/>
      <c r="IYI15" s="14"/>
      <c r="IYK15" s="14"/>
      <c r="IYM15" s="14"/>
      <c r="IYO15" s="14"/>
      <c r="IYQ15" s="14"/>
      <c r="IYS15" s="14"/>
      <c r="IYU15" s="14"/>
      <c r="IYW15" s="14"/>
      <c r="IYY15" s="14"/>
      <c r="IZA15" s="14"/>
      <c r="IZC15" s="14"/>
      <c r="IZE15" s="14"/>
      <c r="IZG15" s="14"/>
      <c r="IZI15" s="14"/>
      <c r="IZK15" s="14"/>
      <c r="IZM15" s="14"/>
      <c r="IZO15" s="14"/>
      <c r="IZQ15" s="14"/>
      <c r="IZS15" s="14"/>
      <c r="IZU15" s="14"/>
      <c r="IZW15" s="14"/>
      <c r="IZY15" s="14"/>
      <c r="JAA15" s="14"/>
      <c r="JAC15" s="14"/>
      <c r="JAE15" s="14"/>
      <c r="JAG15" s="14"/>
      <c r="JAI15" s="14"/>
      <c r="JAK15" s="14"/>
      <c r="JAM15" s="14"/>
      <c r="JAO15" s="14"/>
      <c r="JAQ15" s="14"/>
      <c r="JAS15" s="14"/>
      <c r="JAU15" s="14"/>
      <c r="JAW15" s="14"/>
      <c r="JAY15" s="14"/>
      <c r="JBA15" s="14"/>
      <c r="JBC15" s="14"/>
      <c r="JBE15" s="14"/>
      <c r="JBG15" s="14"/>
      <c r="JBI15" s="14"/>
      <c r="JBK15" s="14"/>
      <c r="JBM15" s="14"/>
      <c r="JBO15" s="14"/>
      <c r="JBQ15" s="14"/>
      <c r="JBS15" s="14"/>
      <c r="JBU15" s="14"/>
      <c r="JBW15" s="14"/>
      <c r="JBY15" s="14"/>
      <c r="JCA15" s="14"/>
      <c r="JCC15" s="14"/>
      <c r="JCE15" s="14"/>
      <c r="JCG15" s="14"/>
      <c r="JCI15" s="14"/>
      <c r="JCK15" s="14"/>
      <c r="JCM15" s="14"/>
      <c r="JCO15" s="14"/>
      <c r="JCQ15" s="14"/>
      <c r="JCS15" s="14"/>
      <c r="JCU15" s="14"/>
      <c r="JCW15" s="14"/>
      <c r="JCY15" s="14"/>
      <c r="JDA15" s="14"/>
      <c r="JDC15" s="14"/>
      <c r="JDE15" s="14"/>
      <c r="JDG15" s="14"/>
      <c r="JDI15" s="14"/>
      <c r="JDK15" s="14"/>
      <c r="JDM15" s="14"/>
      <c r="JDO15" s="14"/>
      <c r="JDQ15" s="14"/>
      <c r="JDS15" s="14"/>
      <c r="JDU15" s="14"/>
      <c r="JDW15" s="14"/>
      <c r="JDY15" s="14"/>
      <c r="JEA15" s="14"/>
      <c r="JEC15" s="14"/>
      <c r="JEE15" s="14"/>
      <c r="JEG15" s="14"/>
      <c r="JEI15" s="14"/>
      <c r="JEK15" s="14"/>
      <c r="JEM15" s="14"/>
      <c r="JEO15" s="14"/>
      <c r="JEQ15" s="14"/>
      <c r="JES15" s="14"/>
      <c r="JEU15" s="14"/>
      <c r="JEW15" s="14"/>
      <c r="JEY15" s="14"/>
      <c r="JFA15" s="14"/>
      <c r="JFC15" s="14"/>
      <c r="JFE15" s="14"/>
      <c r="JFG15" s="14"/>
      <c r="JFI15" s="14"/>
      <c r="JFK15" s="14"/>
      <c r="JFM15" s="14"/>
      <c r="JFO15" s="14"/>
      <c r="JFQ15" s="14"/>
      <c r="JFS15" s="14"/>
      <c r="JFU15" s="14"/>
      <c r="JFW15" s="14"/>
      <c r="JFY15" s="14"/>
      <c r="JGA15" s="14"/>
      <c r="JGC15" s="14"/>
      <c r="JGE15" s="14"/>
      <c r="JGG15" s="14"/>
      <c r="JGI15" s="14"/>
      <c r="JGK15" s="14"/>
      <c r="JGM15" s="14"/>
      <c r="JGO15" s="14"/>
      <c r="JGQ15" s="14"/>
      <c r="JGS15" s="14"/>
      <c r="JGU15" s="14"/>
      <c r="JGW15" s="14"/>
      <c r="JGY15" s="14"/>
      <c r="JHA15" s="14"/>
      <c r="JHC15" s="14"/>
      <c r="JHE15" s="14"/>
      <c r="JHG15" s="14"/>
      <c r="JHI15" s="14"/>
      <c r="JHK15" s="14"/>
      <c r="JHM15" s="14"/>
      <c r="JHO15" s="14"/>
      <c r="JHQ15" s="14"/>
      <c r="JHS15" s="14"/>
      <c r="JHU15" s="14"/>
      <c r="JHW15" s="14"/>
      <c r="JHY15" s="14"/>
      <c r="JIA15" s="14"/>
      <c r="JIC15" s="14"/>
      <c r="JIE15" s="14"/>
      <c r="JIG15" s="14"/>
      <c r="JII15" s="14"/>
      <c r="JIK15" s="14"/>
      <c r="JIM15" s="14"/>
      <c r="JIO15" s="14"/>
      <c r="JIQ15" s="14"/>
      <c r="JIS15" s="14"/>
      <c r="JIU15" s="14"/>
      <c r="JIW15" s="14"/>
      <c r="JIY15" s="14"/>
      <c r="JJA15" s="14"/>
      <c r="JJC15" s="14"/>
      <c r="JJE15" s="14"/>
      <c r="JJG15" s="14"/>
      <c r="JJI15" s="14"/>
      <c r="JJK15" s="14"/>
      <c r="JJM15" s="14"/>
      <c r="JJO15" s="14"/>
      <c r="JJQ15" s="14"/>
      <c r="JJS15" s="14"/>
      <c r="JJU15" s="14"/>
      <c r="JJW15" s="14"/>
      <c r="JJY15" s="14"/>
      <c r="JKA15" s="14"/>
      <c r="JKC15" s="14"/>
      <c r="JKE15" s="14"/>
      <c r="JKG15" s="14"/>
      <c r="JKI15" s="14"/>
      <c r="JKK15" s="14"/>
      <c r="JKM15" s="14"/>
      <c r="JKO15" s="14"/>
      <c r="JKQ15" s="14"/>
      <c r="JKS15" s="14"/>
      <c r="JKU15" s="14"/>
      <c r="JKW15" s="14"/>
      <c r="JKY15" s="14"/>
      <c r="JLA15" s="14"/>
      <c r="JLC15" s="14"/>
      <c r="JLE15" s="14"/>
      <c r="JLG15" s="14"/>
      <c r="JLI15" s="14"/>
      <c r="JLK15" s="14"/>
      <c r="JLM15" s="14"/>
      <c r="JLO15" s="14"/>
      <c r="JLQ15" s="14"/>
      <c r="JLS15" s="14"/>
      <c r="JLU15" s="14"/>
      <c r="JLW15" s="14"/>
      <c r="JLY15" s="14"/>
      <c r="JMA15" s="14"/>
      <c r="JMC15" s="14"/>
      <c r="JME15" s="14"/>
      <c r="JMG15" s="14"/>
      <c r="JMI15" s="14"/>
      <c r="JMK15" s="14"/>
      <c r="JMM15" s="14"/>
      <c r="JMO15" s="14"/>
      <c r="JMQ15" s="14"/>
      <c r="JMS15" s="14"/>
      <c r="JMU15" s="14"/>
      <c r="JMW15" s="14"/>
      <c r="JMY15" s="14"/>
      <c r="JNA15" s="14"/>
      <c r="JNC15" s="14"/>
      <c r="JNE15" s="14"/>
      <c r="JNG15" s="14"/>
      <c r="JNI15" s="14"/>
      <c r="JNK15" s="14"/>
      <c r="JNM15" s="14"/>
      <c r="JNO15" s="14"/>
      <c r="JNQ15" s="14"/>
      <c r="JNS15" s="14"/>
      <c r="JNU15" s="14"/>
      <c r="JNW15" s="14"/>
      <c r="JNY15" s="14"/>
      <c r="JOA15" s="14"/>
      <c r="JOC15" s="14"/>
      <c r="JOE15" s="14"/>
      <c r="JOG15" s="14"/>
      <c r="JOI15" s="14"/>
      <c r="JOK15" s="14"/>
      <c r="JOM15" s="14"/>
      <c r="JOO15" s="14"/>
      <c r="JOQ15" s="14"/>
      <c r="JOS15" s="14"/>
      <c r="JOU15" s="14"/>
      <c r="JOW15" s="14"/>
      <c r="JOY15" s="14"/>
      <c r="JPA15" s="14"/>
      <c r="JPC15" s="14"/>
      <c r="JPE15" s="14"/>
      <c r="JPG15" s="14"/>
      <c r="JPI15" s="14"/>
      <c r="JPK15" s="14"/>
      <c r="JPM15" s="14"/>
      <c r="JPO15" s="14"/>
      <c r="JPQ15" s="14"/>
      <c r="JPS15" s="14"/>
      <c r="JPU15" s="14"/>
      <c r="JPW15" s="14"/>
      <c r="JPY15" s="14"/>
      <c r="JQA15" s="14"/>
      <c r="JQC15" s="14"/>
      <c r="JQE15" s="14"/>
      <c r="JQG15" s="14"/>
      <c r="JQI15" s="14"/>
      <c r="JQK15" s="14"/>
      <c r="JQM15" s="14"/>
      <c r="JQO15" s="14"/>
      <c r="JQQ15" s="14"/>
      <c r="JQS15" s="14"/>
      <c r="JQU15" s="14"/>
      <c r="JQW15" s="14"/>
      <c r="JQY15" s="14"/>
      <c r="JRA15" s="14"/>
      <c r="JRC15" s="14"/>
      <c r="JRE15" s="14"/>
      <c r="JRG15" s="14"/>
      <c r="JRI15" s="14"/>
      <c r="JRK15" s="14"/>
      <c r="JRM15" s="14"/>
      <c r="JRO15" s="14"/>
      <c r="JRQ15" s="14"/>
      <c r="JRS15" s="14"/>
      <c r="JRU15" s="14"/>
      <c r="JRW15" s="14"/>
      <c r="JRY15" s="14"/>
      <c r="JSA15" s="14"/>
      <c r="JSC15" s="14"/>
      <c r="JSE15" s="14"/>
      <c r="JSG15" s="14"/>
      <c r="JSI15" s="14"/>
      <c r="JSK15" s="14"/>
      <c r="JSM15" s="14"/>
      <c r="JSO15" s="14"/>
      <c r="JSQ15" s="14"/>
      <c r="JSS15" s="14"/>
      <c r="JSU15" s="14"/>
      <c r="JSW15" s="14"/>
      <c r="JSY15" s="14"/>
      <c r="JTA15" s="14"/>
      <c r="JTC15" s="14"/>
      <c r="JTE15" s="14"/>
      <c r="JTG15" s="14"/>
      <c r="JTI15" s="14"/>
      <c r="JTK15" s="14"/>
      <c r="JTM15" s="14"/>
      <c r="JTO15" s="14"/>
      <c r="JTQ15" s="14"/>
      <c r="JTS15" s="14"/>
      <c r="JTU15" s="14"/>
      <c r="JTW15" s="14"/>
      <c r="JTY15" s="14"/>
      <c r="JUA15" s="14"/>
      <c r="JUC15" s="14"/>
      <c r="JUE15" s="14"/>
      <c r="JUG15" s="14"/>
      <c r="JUI15" s="14"/>
      <c r="JUK15" s="14"/>
      <c r="JUM15" s="14"/>
      <c r="JUO15" s="14"/>
      <c r="JUQ15" s="14"/>
      <c r="JUS15" s="14"/>
      <c r="JUU15" s="14"/>
      <c r="JUW15" s="14"/>
      <c r="JUY15" s="14"/>
      <c r="JVA15" s="14"/>
      <c r="JVC15" s="14"/>
      <c r="JVE15" s="14"/>
      <c r="JVG15" s="14"/>
      <c r="JVI15" s="14"/>
      <c r="JVK15" s="14"/>
      <c r="JVM15" s="14"/>
      <c r="JVO15" s="14"/>
      <c r="JVQ15" s="14"/>
      <c r="JVS15" s="14"/>
      <c r="JVU15" s="14"/>
      <c r="JVW15" s="14"/>
      <c r="JVY15" s="14"/>
      <c r="JWA15" s="14"/>
      <c r="JWC15" s="14"/>
      <c r="JWE15" s="14"/>
      <c r="JWG15" s="14"/>
      <c r="JWI15" s="14"/>
      <c r="JWK15" s="14"/>
      <c r="JWM15" s="14"/>
      <c r="JWO15" s="14"/>
      <c r="JWQ15" s="14"/>
      <c r="JWS15" s="14"/>
      <c r="JWU15" s="14"/>
      <c r="JWW15" s="14"/>
      <c r="JWY15" s="14"/>
      <c r="JXA15" s="14"/>
      <c r="JXC15" s="14"/>
      <c r="JXE15" s="14"/>
      <c r="JXG15" s="14"/>
      <c r="JXI15" s="14"/>
      <c r="JXK15" s="14"/>
      <c r="JXM15" s="14"/>
      <c r="JXO15" s="14"/>
      <c r="JXQ15" s="14"/>
      <c r="JXS15" s="14"/>
      <c r="JXU15" s="14"/>
      <c r="JXW15" s="14"/>
      <c r="JXY15" s="14"/>
      <c r="JYA15" s="14"/>
      <c r="JYC15" s="14"/>
      <c r="JYE15" s="14"/>
      <c r="JYG15" s="14"/>
      <c r="JYI15" s="14"/>
      <c r="JYK15" s="14"/>
      <c r="JYM15" s="14"/>
      <c r="JYO15" s="14"/>
      <c r="JYQ15" s="14"/>
      <c r="JYS15" s="14"/>
      <c r="JYU15" s="14"/>
      <c r="JYW15" s="14"/>
      <c r="JYY15" s="14"/>
      <c r="JZA15" s="14"/>
      <c r="JZC15" s="14"/>
      <c r="JZE15" s="14"/>
      <c r="JZG15" s="14"/>
      <c r="JZI15" s="14"/>
      <c r="JZK15" s="14"/>
      <c r="JZM15" s="14"/>
      <c r="JZO15" s="14"/>
      <c r="JZQ15" s="14"/>
      <c r="JZS15" s="14"/>
      <c r="JZU15" s="14"/>
      <c r="JZW15" s="14"/>
      <c r="JZY15" s="14"/>
      <c r="KAA15" s="14"/>
      <c r="KAC15" s="14"/>
      <c r="KAE15" s="14"/>
      <c r="KAG15" s="14"/>
      <c r="KAI15" s="14"/>
      <c r="KAK15" s="14"/>
      <c r="KAM15" s="14"/>
      <c r="KAO15" s="14"/>
      <c r="KAQ15" s="14"/>
      <c r="KAS15" s="14"/>
      <c r="KAU15" s="14"/>
      <c r="KAW15" s="14"/>
      <c r="KAY15" s="14"/>
      <c r="KBA15" s="14"/>
      <c r="KBC15" s="14"/>
      <c r="KBE15" s="14"/>
      <c r="KBG15" s="14"/>
      <c r="KBI15" s="14"/>
      <c r="KBK15" s="14"/>
      <c r="KBM15" s="14"/>
      <c r="KBO15" s="14"/>
      <c r="KBQ15" s="14"/>
      <c r="KBS15" s="14"/>
      <c r="KBU15" s="14"/>
      <c r="KBW15" s="14"/>
      <c r="KBY15" s="14"/>
      <c r="KCA15" s="14"/>
      <c r="KCC15" s="14"/>
      <c r="KCE15" s="14"/>
      <c r="KCG15" s="14"/>
      <c r="KCI15" s="14"/>
      <c r="KCK15" s="14"/>
      <c r="KCM15" s="14"/>
      <c r="KCO15" s="14"/>
      <c r="KCQ15" s="14"/>
      <c r="KCS15" s="14"/>
      <c r="KCU15" s="14"/>
      <c r="KCW15" s="14"/>
      <c r="KCY15" s="14"/>
      <c r="KDA15" s="14"/>
      <c r="KDC15" s="14"/>
      <c r="KDE15" s="14"/>
      <c r="KDG15" s="14"/>
      <c r="KDI15" s="14"/>
      <c r="KDK15" s="14"/>
      <c r="KDM15" s="14"/>
      <c r="KDO15" s="14"/>
      <c r="KDQ15" s="14"/>
      <c r="KDS15" s="14"/>
      <c r="KDU15" s="14"/>
      <c r="KDW15" s="14"/>
      <c r="KDY15" s="14"/>
      <c r="KEA15" s="14"/>
      <c r="KEC15" s="14"/>
      <c r="KEE15" s="14"/>
      <c r="KEG15" s="14"/>
      <c r="KEI15" s="14"/>
      <c r="KEK15" s="14"/>
      <c r="KEM15" s="14"/>
      <c r="KEO15" s="14"/>
      <c r="KEQ15" s="14"/>
      <c r="KES15" s="14"/>
      <c r="KEU15" s="14"/>
      <c r="KEW15" s="14"/>
      <c r="KEY15" s="14"/>
      <c r="KFA15" s="14"/>
      <c r="KFC15" s="14"/>
      <c r="KFE15" s="14"/>
      <c r="KFG15" s="14"/>
      <c r="KFI15" s="14"/>
      <c r="KFK15" s="14"/>
      <c r="KFM15" s="14"/>
      <c r="KFO15" s="14"/>
      <c r="KFQ15" s="14"/>
      <c r="KFS15" s="14"/>
      <c r="KFU15" s="14"/>
      <c r="KFW15" s="14"/>
      <c r="KFY15" s="14"/>
      <c r="KGA15" s="14"/>
      <c r="KGC15" s="14"/>
      <c r="KGE15" s="14"/>
      <c r="KGG15" s="14"/>
      <c r="KGI15" s="14"/>
      <c r="KGK15" s="14"/>
      <c r="KGM15" s="14"/>
      <c r="KGO15" s="14"/>
      <c r="KGQ15" s="14"/>
      <c r="KGS15" s="14"/>
      <c r="KGU15" s="14"/>
      <c r="KGW15" s="14"/>
      <c r="KGY15" s="14"/>
      <c r="KHA15" s="14"/>
      <c r="KHC15" s="14"/>
      <c r="KHE15" s="14"/>
      <c r="KHG15" s="14"/>
      <c r="KHI15" s="14"/>
      <c r="KHK15" s="14"/>
      <c r="KHM15" s="14"/>
      <c r="KHO15" s="14"/>
      <c r="KHQ15" s="14"/>
      <c r="KHS15" s="14"/>
      <c r="KHU15" s="14"/>
      <c r="KHW15" s="14"/>
      <c r="KHY15" s="14"/>
      <c r="KIA15" s="14"/>
      <c r="KIC15" s="14"/>
      <c r="KIE15" s="14"/>
      <c r="KIG15" s="14"/>
      <c r="KII15" s="14"/>
      <c r="KIK15" s="14"/>
      <c r="KIM15" s="14"/>
      <c r="KIO15" s="14"/>
      <c r="KIQ15" s="14"/>
      <c r="KIS15" s="14"/>
      <c r="KIU15" s="14"/>
      <c r="KIW15" s="14"/>
      <c r="KIY15" s="14"/>
      <c r="KJA15" s="14"/>
      <c r="KJC15" s="14"/>
      <c r="KJE15" s="14"/>
      <c r="KJG15" s="14"/>
      <c r="KJI15" s="14"/>
      <c r="KJK15" s="14"/>
      <c r="KJM15" s="14"/>
      <c r="KJO15" s="14"/>
      <c r="KJQ15" s="14"/>
      <c r="KJS15" s="14"/>
      <c r="KJU15" s="14"/>
      <c r="KJW15" s="14"/>
      <c r="KJY15" s="14"/>
      <c r="KKA15" s="14"/>
      <c r="KKC15" s="14"/>
      <c r="KKE15" s="14"/>
      <c r="KKG15" s="14"/>
      <c r="KKI15" s="14"/>
      <c r="KKK15" s="14"/>
      <c r="KKM15" s="14"/>
      <c r="KKO15" s="14"/>
      <c r="KKQ15" s="14"/>
      <c r="KKS15" s="14"/>
      <c r="KKU15" s="14"/>
      <c r="KKW15" s="14"/>
      <c r="KKY15" s="14"/>
      <c r="KLA15" s="14"/>
      <c r="KLC15" s="14"/>
      <c r="KLE15" s="14"/>
      <c r="KLG15" s="14"/>
      <c r="KLI15" s="14"/>
      <c r="KLK15" s="14"/>
      <c r="KLM15" s="14"/>
      <c r="KLO15" s="14"/>
      <c r="KLQ15" s="14"/>
      <c r="KLS15" s="14"/>
      <c r="KLU15" s="14"/>
      <c r="KLW15" s="14"/>
      <c r="KLY15" s="14"/>
      <c r="KMA15" s="14"/>
      <c r="KMC15" s="14"/>
      <c r="KME15" s="14"/>
      <c r="KMG15" s="14"/>
      <c r="KMI15" s="14"/>
      <c r="KMK15" s="14"/>
      <c r="KMM15" s="14"/>
      <c r="KMO15" s="14"/>
      <c r="KMQ15" s="14"/>
      <c r="KMS15" s="14"/>
      <c r="KMU15" s="14"/>
      <c r="KMW15" s="14"/>
      <c r="KMY15" s="14"/>
      <c r="KNA15" s="14"/>
      <c r="KNC15" s="14"/>
      <c r="KNE15" s="14"/>
      <c r="KNG15" s="14"/>
      <c r="KNI15" s="14"/>
      <c r="KNK15" s="14"/>
      <c r="KNM15" s="14"/>
      <c r="KNO15" s="14"/>
      <c r="KNQ15" s="14"/>
      <c r="KNS15" s="14"/>
      <c r="KNU15" s="14"/>
      <c r="KNW15" s="14"/>
      <c r="KNY15" s="14"/>
      <c r="KOA15" s="14"/>
      <c r="KOC15" s="14"/>
      <c r="KOE15" s="14"/>
      <c r="KOG15" s="14"/>
      <c r="KOI15" s="14"/>
      <c r="KOK15" s="14"/>
      <c r="KOM15" s="14"/>
      <c r="KOO15" s="14"/>
      <c r="KOQ15" s="14"/>
      <c r="KOS15" s="14"/>
      <c r="KOU15" s="14"/>
      <c r="KOW15" s="14"/>
      <c r="KOY15" s="14"/>
      <c r="KPA15" s="14"/>
      <c r="KPC15" s="14"/>
      <c r="KPE15" s="14"/>
      <c r="KPG15" s="14"/>
      <c r="KPI15" s="14"/>
      <c r="KPK15" s="14"/>
      <c r="KPM15" s="14"/>
      <c r="KPO15" s="14"/>
      <c r="KPQ15" s="14"/>
      <c r="KPS15" s="14"/>
      <c r="KPU15" s="14"/>
      <c r="KPW15" s="14"/>
      <c r="KPY15" s="14"/>
      <c r="KQA15" s="14"/>
      <c r="KQC15" s="14"/>
      <c r="KQE15" s="14"/>
      <c r="KQG15" s="14"/>
      <c r="KQI15" s="14"/>
      <c r="KQK15" s="14"/>
      <c r="KQM15" s="14"/>
      <c r="KQO15" s="14"/>
      <c r="KQQ15" s="14"/>
      <c r="KQS15" s="14"/>
      <c r="KQU15" s="14"/>
      <c r="KQW15" s="14"/>
      <c r="KQY15" s="14"/>
      <c r="KRA15" s="14"/>
      <c r="KRC15" s="14"/>
      <c r="KRE15" s="14"/>
      <c r="KRG15" s="14"/>
      <c r="KRI15" s="14"/>
      <c r="KRK15" s="14"/>
      <c r="KRM15" s="14"/>
      <c r="KRO15" s="14"/>
      <c r="KRQ15" s="14"/>
      <c r="KRS15" s="14"/>
      <c r="KRU15" s="14"/>
      <c r="KRW15" s="14"/>
      <c r="KRY15" s="14"/>
      <c r="KSA15" s="14"/>
      <c r="KSC15" s="14"/>
      <c r="KSE15" s="14"/>
      <c r="KSG15" s="14"/>
      <c r="KSI15" s="14"/>
      <c r="KSK15" s="14"/>
      <c r="KSM15" s="14"/>
      <c r="KSO15" s="14"/>
      <c r="KSQ15" s="14"/>
      <c r="KSS15" s="14"/>
      <c r="KSU15" s="14"/>
      <c r="KSW15" s="14"/>
      <c r="KSY15" s="14"/>
      <c r="KTA15" s="14"/>
      <c r="KTC15" s="14"/>
      <c r="KTE15" s="14"/>
      <c r="KTG15" s="14"/>
      <c r="KTI15" s="14"/>
      <c r="KTK15" s="14"/>
      <c r="KTM15" s="14"/>
      <c r="KTO15" s="14"/>
      <c r="KTQ15" s="14"/>
      <c r="KTS15" s="14"/>
      <c r="KTU15" s="14"/>
      <c r="KTW15" s="14"/>
      <c r="KTY15" s="14"/>
      <c r="KUA15" s="14"/>
      <c r="KUC15" s="14"/>
      <c r="KUE15" s="14"/>
      <c r="KUG15" s="14"/>
      <c r="KUI15" s="14"/>
      <c r="KUK15" s="14"/>
      <c r="KUM15" s="14"/>
      <c r="KUO15" s="14"/>
      <c r="KUQ15" s="14"/>
      <c r="KUS15" s="14"/>
      <c r="KUU15" s="14"/>
      <c r="KUW15" s="14"/>
      <c r="KUY15" s="14"/>
      <c r="KVA15" s="14"/>
      <c r="KVC15" s="14"/>
      <c r="KVE15" s="14"/>
      <c r="KVG15" s="14"/>
      <c r="KVI15" s="14"/>
      <c r="KVK15" s="14"/>
      <c r="KVM15" s="14"/>
      <c r="KVO15" s="14"/>
      <c r="KVQ15" s="14"/>
      <c r="KVS15" s="14"/>
      <c r="KVU15" s="14"/>
      <c r="KVW15" s="14"/>
      <c r="KVY15" s="14"/>
      <c r="KWA15" s="14"/>
      <c r="KWC15" s="14"/>
      <c r="KWE15" s="14"/>
      <c r="KWG15" s="14"/>
      <c r="KWI15" s="14"/>
      <c r="KWK15" s="14"/>
      <c r="KWM15" s="14"/>
      <c r="KWO15" s="14"/>
      <c r="KWQ15" s="14"/>
      <c r="KWS15" s="14"/>
      <c r="KWU15" s="14"/>
      <c r="KWW15" s="14"/>
      <c r="KWY15" s="14"/>
      <c r="KXA15" s="14"/>
      <c r="KXC15" s="14"/>
      <c r="KXE15" s="14"/>
      <c r="KXG15" s="14"/>
      <c r="KXI15" s="14"/>
      <c r="KXK15" s="14"/>
      <c r="KXM15" s="14"/>
      <c r="KXO15" s="14"/>
      <c r="KXQ15" s="14"/>
      <c r="KXS15" s="14"/>
      <c r="KXU15" s="14"/>
      <c r="KXW15" s="14"/>
      <c r="KXY15" s="14"/>
      <c r="KYA15" s="14"/>
      <c r="KYC15" s="14"/>
      <c r="KYE15" s="14"/>
      <c r="KYG15" s="14"/>
      <c r="KYI15" s="14"/>
      <c r="KYK15" s="14"/>
      <c r="KYM15" s="14"/>
      <c r="KYO15" s="14"/>
      <c r="KYQ15" s="14"/>
      <c r="KYS15" s="14"/>
      <c r="KYU15" s="14"/>
      <c r="KYW15" s="14"/>
      <c r="KYY15" s="14"/>
      <c r="KZA15" s="14"/>
      <c r="KZC15" s="14"/>
      <c r="KZE15" s="14"/>
      <c r="KZG15" s="14"/>
      <c r="KZI15" s="14"/>
      <c r="KZK15" s="14"/>
      <c r="KZM15" s="14"/>
      <c r="KZO15" s="14"/>
      <c r="KZQ15" s="14"/>
      <c r="KZS15" s="14"/>
      <c r="KZU15" s="14"/>
      <c r="KZW15" s="14"/>
      <c r="KZY15" s="14"/>
      <c r="LAA15" s="14"/>
      <c r="LAC15" s="14"/>
      <c r="LAE15" s="14"/>
      <c r="LAG15" s="14"/>
      <c r="LAI15" s="14"/>
      <c r="LAK15" s="14"/>
      <c r="LAM15" s="14"/>
      <c r="LAO15" s="14"/>
      <c r="LAQ15" s="14"/>
      <c r="LAS15" s="14"/>
      <c r="LAU15" s="14"/>
      <c r="LAW15" s="14"/>
      <c r="LAY15" s="14"/>
      <c r="LBA15" s="14"/>
      <c r="LBC15" s="14"/>
      <c r="LBE15" s="14"/>
      <c r="LBG15" s="14"/>
      <c r="LBI15" s="14"/>
      <c r="LBK15" s="14"/>
      <c r="LBM15" s="14"/>
      <c r="LBO15" s="14"/>
      <c r="LBQ15" s="14"/>
      <c r="LBS15" s="14"/>
      <c r="LBU15" s="14"/>
      <c r="LBW15" s="14"/>
      <c r="LBY15" s="14"/>
      <c r="LCA15" s="14"/>
      <c r="LCC15" s="14"/>
      <c r="LCE15" s="14"/>
      <c r="LCG15" s="14"/>
      <c r="LCI15" s="14"/>
      <c r="LCK15" s="14"/>
      <c r="LCM15" s="14"/>
      <c r="LCO15" s="14"/>
      <c r="LCQ15" s="14"/>
      <c r="LCS15" s="14"/>
      <c r="LCU15" s="14"/>
      <c r="LCW15" s="14"/>
      <c r="LCY15" s="14"/>
      <c r="LDA15" s="14"/>
      <c r="LDC15" s="14"/>
      <c r="LDE15" s="14"/>
      <c r="LDG15" s="14"/>
      <c r="LDI15" s="14"/>
      <c r="LDK15" s="14"/>
      <c r="LDM15" s="14"/>
      <c r="LDO15" s="14"/>
      <c r="LDQ15" s="14"/>
      <c r="LDS15" s="14"/>
      <c r="LDU15" s="14"/>
      <c r="LDW15" s="14"/>
      <c r="LDY15" s="14"/>
      <c r="LEA15" s="14"/>
      <c r="LEC15" s="14"/>
      <c r="LEE15" s="14"/>
      <c r="LEG15" s="14"/>
      <c r="LEI15" s="14"/>
      <c r="LEK15" s="14"/>
      <c r="LEM15" s="14"/>
      <c r="LEO15" s="14"/>
      <c r="LEQ15" s="14"/>
      <c r="LES15" s="14"/>
      <c r="LEU15" s="14"/>
      <c r="LEW15" s="14"/>
      <c r="LEY15" s="14"/>
      <c r="LFA15" s="14"/>
      <c r="LFC15" s="14"/>
      <c r="LFE15" s="14"/>
      <c r="LFG15" s="14"/>
      <c r="LFI15" s="14"/>
      <c r="LFK15" s="14"/>
      <c r="LFM15" s="14"/>
      <c r="LFO15" s="14"/>
      <c r="LFQ15" s="14"/>
      <c r="LFS15" s="14"/>
      <c r="LFU15" s="14"/>
      <c r="LFW15" s="14"/>
      <c r="LFY15" s="14"/>
      <c r="LGA15" s="14"/>
      <c r="LGC15" s="14"/>
      <c r="LGE15" s="14"/>
      <c r="LGG15" s="14"/>
      <c r="LGI15" s="14"/>
      <c r="LGK15" s="14"/>
      <c r="LGM15" s="14"/>
      <c r="LGO15" s="14"/>
      <c r="LGQ15" s="14"/>
      <c r="LGS15" s="14"/>
      <c r="LGU15" s="14"/>
      <c r="LGW15" s="14"/>
      <c r="LGY15" s="14"/>
      <c r="LHA15" s="14"/>
      <c r="LHC15" s="14"/>
      <c r="LHE15" s="14"/>
      <c r="LHG15" s="14"/>
      <c r="LHI15" s="14"/>
      <c r="LHK15" s="14"/>
      <c r="LHM15" s="14"/>
      <c r="LHO15" s="14"/>
      <c r="LHQ15" s="14"/>
      <c r="LHS15" s="14"/>
      <c r="LHU15" s="14"/>
      <c r="LHW15" s="14"/>
      <c r="LHY15" s="14"/>
      <c r="LIA15" s="14"/>
      <c r="LIC15" s="14"/>
      <c r="LIE15" s="14"/>
      <c r="LIG15" s="14"/>
      <c r="LII15" s="14"/>
      <c r="LIK15" s="14"/>
      <c r="LIM15" s="14"/>
      <c r="LIO15" s="14"/>
      <c r="LIQ15" s="14"/>
      <c r="LIS15" s="14"/>
      <c r="LIU15" s="14"/>
      <c r="LIW15" s="14"/>
      <c r="LIY15" s="14"/>
      <c r="LJA15" s="14"/>
      <c r="LJC15" s="14"/>
      <c r="LJE15" s="14"/>
      <c r="LJG15" s="14"/>
      <c r="LJI15" s="14"/>
      <c r="LJK15" s="14"/>
      <c r="LJM15" s="14"/>
      <c r="LJO15" s="14"/>
      <c r="LJQ15" s="14"/>
      <c r="LJS15" s="14"/>
      <c r="LJU15" s="14"/>
      <c r="LJW15" s="14"/>
      <c r="LJY15" s="14"/>
      <c r="LKA15" s="14"/>
      <c r="LKC15" s="14"/>
      <c r="LKE15" s="14"/>
      <c r="LKG15" s="14"/>
      <c r="LKI15" s="14"/>
      <c r="LKK15" s="14"/>
      <c r="LKM15" s="14"/>
      <c r="LKO15" s="14"/>
      <c r="LKQ15" s="14"/>
      <c r="LKS15" s="14"/>
      <c r="LKU15" s="14"/>
      <c r="LKW15" s="14"/>
      <c r="LKY15" s="14"/>
      <c r="LLA15" s="14"/>
      <c r="LLC15" s="14"/>
      <c r="LLE15" s="14"/>
      <c r="LLG15" s="14"/>
      <c r="LLI15" s="14"/>
      <c r="LLK15" s="14"/>
      <c r="LLM15" s="14"/>
      <c r="LLO15" s="14"/>
      <c r="LLQ15" s="14"/>
      <c r="LLS15" s="14"/>
      <c r="LLU15" s="14"/>
      <c r="LLW15" s="14"/>
      <c r="LLY15" s="14"/>
      <c r="LMA15" s="14"/>
      <c r="LMC15" s="14"/>
      <c r="LME15" s="14"/>
      <c r="LMG15" s="14"/>
      <c r="LMI15" s="14"/>
      <c r="LMK15" s="14"/>
      <c r="LMM15" s="14"/>
      <c r="LMO15" s="14"/>
      <c r="LMQ15" s="14"/>
      <c r="LMS15" s="14"/>
      <c r="LMU15" s="14"/>
      <c r="LMW15" s="14"/>
      <c r="LMY15" s="14"/>
      <c r="LNA15" s="14"/>
      <c r="LNC15" s="14"/>
      <c r="LNE15" s="14"/>
      <c r="LNG15" s="14"/>
      <c r="LNI15" s="14"/>
      <c r="LNK15" s="14"/>
      <c r="LNM15" s="14"/>
      <c r="LNO15" s="14"/>
      <c r="LNQ15" s="14"/>
      <c r="LNS15" s="14"/>
      <c r="LNU15" s="14"/>
      <c r="LNW15" s="14"/>
      <c r="LNY15" s="14"/>
      <c r="LOA15" s="14"/>
      <c r="LOC15" s="14"/>
      <c r="LOE15" s="14"/>
      <c r="LOG15" s="14"/>
      <c r="LOI15" s="14"/>
      <c r="LOK15" s="14"/>
      <c r="LOM15" s="14"/>
      <c r="LOO15" s="14"/>
      <c r="LOQ15" s="14"/>
      <c r="LOS15" s="14"/>
      <c r="LOU15" s="14"/>
      <c r="LOW15" s="14"/>
      <c r="LOY15" s="14"/>
      <c r="LPA15" s="14"/>
      <c r="LPC15" s="14"/>
      <c r="LPE15" s="14"/>
      <c r="LPG15" s="14"/>
      <c r="LPI15" s="14"/>
      <c r="LPK15" s="14"/>
      <c r="LPM15" s="14"/>
      <c r="LPO15" s="14"/>
      <c r="LPQ15" s="14"/>
      <c r="LPS15" s="14"/>
      <c r="LPU15" s="14"/>
      <c r="LPW15" s="14"/>
      <c r="LPY15" s="14"/>
      <c r="LQA15" s="14"/>
      <c r="LQC15" s="14"/>
      <c r="LQE15" s="14"/>
      <c r="LQG15" s="14"/>
      <c r="LQI15" s="14"/>
      <c r="LQK15" s="14"/>
      <c r="LQM15" s="14"/>
      <c r="LQO15" s="14"/>
      <c r="LQQ15" s="14"/>
      <c r="LQS15" s="14"/>
      <c r="LQU15" s="14"/>
      <c r="LQW15" s="14"/>
      <c r="LQY15" s="14"/>
      <c r="LRA15" s="14"/>
      <c r="LRC15" s="14"/>
      <c r="LRE15" s="14"/>
      <c r="LRG15" s="14"/>
      <c r="LRI15" s="14"/>
      <c r="LRK15" s="14"/>
      <c r="LRM15" s="14"/>
      <c r="LRO15" s="14"/>
      <c r="LRQ15" s="14"/>
      <c r="LRS15" s="14"/>
      <c r="LRU15" s="14"/>
      <c r="LRW15" s="14"/>
      <c r="LRY15" s="14"/>
      <c r="LSA15" s="14"/>
      <c r="LSC15" s="14"/>
      <c r="LSE15" s="14"/>
      <c r="LSG15" s="14"/>
      <c r="LSI15" s="14"/>
      <c r="LSK15" s="14"/>
      <c r="LSM15" s="14"/>
      <c r="LSO15" s="14"/>
      <c r="LSQ15" s="14"/>
      <c r="LSS15" s="14"/>
      <c r="LSU15" s="14"/>
      <c r="LSW15" s="14"/>
      <c r="LSY15" s="14"/>
      <c r="LTA15" s="14"/>
      <c r="LTC15" s="14"/>
      <c r="LTE15" s="14"/>
      <c r="LTG15" s="14"/>
      <c r="LTI15" s="14"/>
      <c r="LTK15" s="14"/>
      <c r="LTM15" s="14"/>
      <c r="LTO15" s="14"/>
      <c r="LTQ15" s="14"/>
      <c r="LTS15" s="14"/>
      <c r="LTU15" s="14"/>
      <c r="LTW15" s="14"/>
      <c r="LTY15" s="14"/>
      <c r="LUA15" s="14"/>
      <c r="LUC15" s="14"/>
      <c r="LUE15" s="14"/>
      <c r="LUG15" s="14"/>
      <c r="LUI15" s="14"/>
      <c r="LUK15" s="14"/>
      <c r="LUM15" s="14"/>
      <c r="LUO15" s="14"/>
      <c r="LUQ15" s="14"/>
      <c r="LUS15" s="14"/>
      <c r="LUU15" s="14"/>
      <c r="LUW15" s="14"/>
      <c r="LUY15" s="14"/>
      <c r="LVA15" s="14"/>
      <c r="LVC15" s="14"/>
      <c r="LVE15" s="14"/>
      <c r="LVG15" s="14"/>
      <c r="LVI15" s="14"/>
      <c r="LVK15" s="14"/>
      <c r="LVM15" s="14"/>
      <c r="LVO15" s="14"/>
      <c r="LVQ15" s="14"/>
      <c r="LVS15" s="14"/>
      <c r="LVU15" s="14"/>
      <c r="LVW15" s="14"/>
      <c r="LVY15" s="14"/>
      <c r="LWA15" s="14"/>
      <c r="LWC15" s="14"/>
      <c r="LWE15" s="14"/>
      <c r="LWG15" s="14"/>
      <c r="LWI15" s="14"/>
      <c r="LWK15" s="14"/>
      <c r="LWM15" s="14"/>
      <c r="LWO15" s="14"/>
      <c r="LWQ15" s="14"/>
      <c r="LWS15" s="14"/>
      <c r="LWU15" s="14"/>
      <c r="LWW15" s="14"/>
      <c r="LWY15" s="14"/>
      <c r="LXA15" s="14"/>
      <c r="LXC15" s="14"/>
      <c r="LXE15" s="14"/>
      <c r="LXG15" s="14"/>
      <c r="LXI15" s="14"/>
      <c r="LXK15" s="14"/>
      <c r="LXM15" s="14"/>
      <c r="LXO15" s="14"/>
      <c r="LXQ15" s="14"/>
      <c r="LXS15" s="14"/>
      <c r="LXU15" s="14"/>
      <c r="LXW15" s="14"/>
      <c r="LXY15" s="14"/>
      <c r="LYA15" s="14"/>
      <c r="LYC15" s="14"/>
      <c r="LYE15" s="14"/>
      <c r="LYG15" s="14"/>
      <c r="LYI15" s="14"/>
      <c r="LYK15" s="14"/>
      <c r="LYM15" s="14"/>
      <c r="LYO15" s="14"/>
      <c r="LYQ15" s="14"/>
      <c r="LYS15" s="14"/>
      <c r="LYU15" s="14"/>
      <c r="LYW15" s="14"/>
      <c r="LYY15" s="14"/>
      <c r="LZA15" s="14"/>
      <c r="LZC15" s="14"/>
      <c r="LZE15" s="14"/>
      <c r="LZG15" s="14"/>
      <c r="LZI15" s="14"/>
      <c r="LZK15" s="14"/>
      <c r="LZM15" s="14"/>
      <c r="LZO15" s="14"/>
      <c r="LZQ15" s="14"/>
      <c r="LZS15" s="14"/>
      <c r="LZU15" s="14"/>
      <c r="LZW15" s="14"/>
      <c r="LZY15" s="14"/>
      <c r="MAA15" s="14"/>
      <c r="MAC15" s="14"/>
      <c r="MAE15" s="14"/>
      <c r="MAG15" s="14"/>
      <c r="MAI15" s="14"/>
      <c r="MAK15" s="14"/>
      <c r="MAM15" s="14"/>
      <c r="MAO15" s="14"/>
      <c r="MAQ15" s="14"/>
      <c r="MAS15" s="14"/>
      <c r="MAU15" s="14"/>
      <c r="MAW15" s="14"/>
      <c r="MAY15" s="14"/>
      <c r="MBA15" s="14"/>
      <c r="MBC15" s="14"/>
      <c r="MBE15" s="14"/>
      <c r="MBG15" s="14"/>
      <c r="MBI15" s="14"/>
      <c r="MBK15" s="14"/>
      <c r="MBM15" s="14"/>
      <c r="MBO15" s="14"/>
      <c r="MBQ15" s="14"/>
      <c r="MBS15" s="14"/>
      <c r="MBU15" s="14"/>
      <c r="MBW15" s="14"/>
      <c r="MBY15" s="14"/>
      <c r="MCA15" s="14"/>
      <c r="MCC15" s="14"/>
      <c r="MCE15" s="14"/>
      <c r="MCG15" s="14"/>
      <c r="MCI15" s="14"/>
      <c r="MCK15" s="14"/>
      <c r="MCM15" s="14"/>
      <c r="MCO15" s="14"/>
      <c r="MCQ15" s="14"/>
      <c r="MCS15" s="14"/>
      <c r="MCU15" s="14"/>
      <c r="MCW15" s="14"/>
      <c r="MCY15" s="14"/>
      <c r="MDA15" s="14"/>
      <c r="MDC15" s="14"/>
      <c r="MDE15" s="14"/>
      <c r="MDG15" s="14"/>
      <c r="MDI15" s="14"/>
      <c r="MDK15" s="14"/>
      <c r="MDM15" s="14"/>
      <c r="MDO15" s="14"/>
      <c r="MDQ15" s="14"/>
      <c r="MDS15" s="14"/>
      <c r="MDU15" s="14"/>
      <c r="MDW15" s="14"/>
      <c r="MDY15" s="14"/>
      <c r="MEA15" s="14"/>
      <c r="MEC15" s="14"/>
      <c r="MEE15" s="14"/>
      <c r="MEG15" s="14"/>
      <c r="MEI15" s="14"/>
      <c r="MEK15" s="14"/>
      <c r="MEM15" s="14"/>
      <c r="MEO15" s="14"/>
      <c r="MEQ15" s="14"/>
      <c r="MES15" s="14"/>
      <c r="MEU15" s="14"/>
      <c r="MEW15" s="14"/>
      <c r="MEY15" s="14"/>
      <c r="MFA15" s="14"/>
      <c r="MFC15" s="14"/>
      <c r="MFE15" s="14"/>
      <c r="MFG15" s="14"/>
      <c r="MFI15" s="14"/>
      <c r="MFK15" s="14"/>
      <c r="MFM15" s="14"/>
      <c r="MFO15" s="14"/>
      <c r="MFQ15" s="14"/>
      <c r="MFS15" s="14"/>
      <c r="MFU15" s="14"/>
      <c r="MFW15" s="14"/>
      <c r="MFY15" s="14"/>
      <c r="MGA15" s="14"/>
      <c r="MGC15" s="14"/>
      <c r="MGE15" s="14"/>
      <c r="MGG15" s="14"/>
      <c r="MGI15" s="14"/>
      <c r="MGK15" s="14"/>
      <c r="MGM15" s="14"/>
      <c r="MGO15" s="14"/>
      <c r="MGQ15" s="14"/>
      <c r="MGS15" s="14"/>
      <c r="MGU15" s="14"/>
      <c r="MGW15" s="14"/>
      <c r="MGY15" s="14"/>
      <c r="MHA15" s="14"/>
      <c r="MHC15" s="14"/>
      <c r="MHE15" s="14"/>
      <c r="MHG15" s="14"/>
      <c r="MHI15" s="14"/>
      <c r="MHK15" s="14"/>
      <c r="MHM15" s="14"/>
      <c r="MHO15" s="14"/>
      <c r="MHQ15" s="14"/>
      <c r="MHS15" s="14"/>
      <c r="MHU15" s="14"/>
      <c r="MHW15" s="14"/>
      <c r="MHY15" s="14"/>
      <c r="MIA15" s="14"/>
      <c r="MIC15" s="14"/>
      <c r="MIE15" s="14"/>
      <c r="MIG15" s="14"/>
      <c r="MII15" s="14"/>
      <c r="MIK15" s="14"/>
      <c r="MIM15" s="14"/>
      <c r="MIO15" s="14"/>
      <c r="MIQ15" s="14"/>
      <c r="MIS15" s="14"/>
      <c r="MIU15" s="14"/>
      <c r="MIW15" s="14"/>
      <c r="MIY15" s="14"/>
      <c r="MJA15" s="14"/>
      <c r="MJC15" s="14"/>
      <c r="MJE15" s="14"/>
      <c r="MJG15" s="14"/>
      <c r="MJI15" s="14"/>
      <c r="MJK15" s="14"/>
      <c r="MJM15" s="14"/>
      <c r="MJO15" s="14"/>
      <c r="MJQ15" s="14"/>
      <c r="MJS15" s="14"/>
      <c r="MJU15" s="14"/>
      <c r="MJW15" s="14"/>
      <c r="MJY15" s="14"/>
      <c r="MKA15" s="14"/>
      <c r="MKC15" s="14"/>
      <c r="MKE15" s="14"/>
      <c r="MKG15" s="14"/>
      <c r="MKI15" s="14"/>
      <c r="MKK15" s="14"/>
      <c r="MKM15" s="14"/>
      <c r="MKO15" s="14"/>
      <c r="MKQ15" s="14"/>
      <c r="MKS15" s="14"/>
      <c r="MKU15" s="14"/>
      <c r="MKW15" s="14"/>
      <c r="MKY15" s="14"/>
      <c r="MLA15" s="14"/>
      <c r="MLC15" s="14"/>
      <c r="MLE15" s="14"/>
      <c r="MLG15" s="14"/>
      <c r="MLI15" s="14"/>
      <c r="MLK15" s="14"/>
      <c r="MLM15" s="14"/>
      <c r="MLO15" s="14"/>
      <c r="MLQ15" s="14"/>
      <c r="MLS15" s="14"/>
      <c r="MLU15" s="14"/>
      <c r="MLW15" s="14"/>
      <c r="MLY15" s="14"/>
      <c r="MMA15" s="14"/>
      <c r="MMC15" s="14"/>
      <c r="MME15" s="14"/>
      <c r="MMG15" s="14"/>
      <c r="MMI15" s="14"/>
      <c r="MMK15" s="14"/>
      <c r="MMM15" s="14"/>
      <c r="MMO15" s="14"/>
      <c r="MMQ15" s="14"/>
      <c r="MMS15" s="14"/>
      <c r="MMU15" s="14"/>
      <c r="MMW15" s="14"/>
      <c r="MMY15" s="14"/>
      <c r="MNA15" s="14"/>
      <c r="MNC15" s="14"/>
      <c r="MNE15" s="14"/>
      <c r="MNG15" s="14"/>
      <c r="MNI15" s="14"/>
      <c r="MNK15" s="14"/>
      <c r="MNM15" s="14"/>
      <c r="MNO15" s="14"/>
      <c r="MNQ15" s="14"/>
      <c r="MNS15" s="14"/>
      <c r="MNU15" s="14"/>
      <c r="MNW15" s="14"/>
      <c r="MNY15" s="14"/>
      <c r="MOA15" s="14"/>
      <c r="MOC15" s="14"/>
      <c r="MOE15" s="14"/>
      <c r="MOG15" s="14"/>
      <c r="MOI15" s="14"/>
      <c r="MOK15" s="14"/>
      <c r="MOM15" s="14"/>
      <c r="MOO15" s="14"/>
      <c r="MOQ15" s="14"/>
      <c r="MOS15" s="14"/>
      <c r="MOU15" s="14"/>
      <c r="MOW15" s="14"/>
      <c r="MOY15" s="14"/>
      <c r="MPA15" s="14"/>
      <c r="MPC15" s="14"/>
      <c r="MPE15" s="14"/>
      <c r="MPG15" s="14"/>
      <c r="MPI15" s="14"/>
      <c r="MPK15" s="14"/>
      <c r="MPM15" s="14"/>
      <c r="MPO15" s="14"/>
      <c r="MPQ15" s="14"/>
      <c r="MPS15" s="14"/>
      <c r="MPU15" s="14"/>
      <c r="MPW15" s="14"/>
      <c r="MPY15" s="14"/>
      <c r="MQA15" s="14"/>
      <c r="MQC15" s="14"/>
      <c r="MQE15" s="14"/>
      <c r="MQG15" s="14"/>
      <c r="MQI15" s="14"/>
      <c r="MQK15" s="14"/>
      <c r="MQM15" s="14"/>
      <c r="MQO15" s="14"/>
      <c r="MQQ15" s="14"/>
      <c r="MQS15" s="14"/>
      <c r="MQU15" s="14"/>
      <c r="MQW15" s="14"/>
      <c r="MQY15" s="14"/>
      <c r="MRA15" s="14"/>
      <c r="MRC15" s="14"/>
      <c r="MRE15" s="14"/>
      <c r="MRG15" s="14"/>
      <c r="MRI15" s="14"/>
      <c r="MRK15" s="14"/>
      <c r="MRM15" s="14"/>
      <c r="MRO15" s="14"/>
      <c r="MRQ15" s="14"/>
      <c r="MRS15" s="14"/>
      <c r="MRU15" s="14"/>
      <c r="MRW15" s="14"/>
      <c r="MRY15" s="14"/>
      <c r="MSA15" s="14"/>
      <c r="MSC15" s="14"/>
      <c r="MSE15" s="14"/>
      <c r="MSG15" s="14"/>
      <c r="MSI15" s="14"/>
      <c r="MSK15" s="14"/>
      <c r="MSM15" s="14"/>
      <c r="MSO15" s="14"/>
      <c r="MSQ15" s="14"/>
      <c r="MSS15" s="14"/>
      <c r="MSU15" s="14"/>
      <c r="MSW15" s="14"/>
      <c r="MSY15" s="14"/>
      <c r="MTA15" s="14"/>
      <c r="MTC15" s="14"/>
      <c r="MTE15" s="14"/>
      <c r="MTG15" s="14"/>
      <c r="MTI15" s="14"/>
      <c r="MTK15" s="14"/>
      <c r="MTM15" s="14"/>
      <c r="MTO15" s="14"/>
      <c r="MTQ15" s="14"/>
      <c r="MTS15" s="14"/>
      <c r="MTU15" s="14"/>
      <c r="MTW15" s="14"/>
      <c r="MTY15" s="14"/>
      <c r="MUA15" s="14"/>
      <c r="MUC15" s="14"/>
      <c r="MUE15" s="14"/>
      <c r="MUG15" s="14"/>
      <c r="MUI15" s="14"/>
      <c r="MUK15" s="14"/>
      <c r="MUM15" s="14"/>
      <c r="MUO15" s="14"/>
      <c r="MUQ15" s="14"/>
      <c r="MUS15" s="14"/>
      <c r="MUU15" s="14"/>
      <c r="MUW15" s="14"/>
      <c r="MUY15" s="14"/>
      <c r="MVA15" s="14"/>
      <c r="MVC15" s="14"/>
      <c r="MVE15" s="14"/>
      <c r="MVG15" s="14"/>
      <c r="MVI15" s="14"/>
      <c r="MVK15" s="14"/>
      <c r="MVM15" s="14"/>
      <c r="MVO15" s="14"/>
      <c r="MVQ15" s="14"/>
      <c r="MVS15" s="14"/>
      <c r="MVU15" s="14"/>
      <c r="MVW15" s="14"/>
      <c r="MVY15" s="14"/>
      <c r="MWA15" s="14"/>
      <c r="MWC15" s="14"/>
      <c r="MWE15" s="14"/>
      <c r="MWG15" s="14"/>
      <c r="MWI15" s="14"/>
      <c r="MWK15" s="14"/>
      <c r="MWM15" s="14"/>
      <c r="MWO15" s="14"/>
      <c r="MWQ15" s="14"/>
      <c r="MWS15" s="14"/>
      <c r="MWU15" s="14"/>
      <c r="MWW15" s="14"/>
      <c r="MWY15" s="14"/>
      <c r="MXA15" s="14"/>
      <c r="MXC15" s="14"/>
      <c r="MXE15" s="14"/>
      <c r="MXG15" s="14"/>
      <c r="MXI15" s="14"/>
      <c r="MXK15" s="14"/>
      <c r="MXM15" s="14"/>
      <c r="MXO15" s="14"/>
      <c r="MXQ15" s="14"/>
      <c r="MXS15" s="14"/>
      <c r="MXU15" s="14"/>
      <c r="MXW15" s="14"/>
      <c r="MXY15" s="14"/>
      <c r="MYA15" s="14"/>
      <c r="MYC15" s="14"/>
      <c r="MYE15" s="14"/>
      <c r="MYG15" s="14"/>
      <c r="MYI15" s="14"/>
      <c r="MYK15" s="14"/>
      <c r="MYM15" s="14"/>
      <c r="MYO15" s="14"/>
      <c r="MYQ15" s="14"/>
      <c r="MYS15" s="14"/>
      <c r="MYU15" s="14"/>
      <c r="MYW15" s="14"/>
      <c r="MYY15" s="14"/>
      <c r="MZA15" s="14"/>
      <c r="MZC15" s="14"/>
      <c r="MZE15" s="14"/>
      <c r="MZG15" s="14"/>
      <c r="MZI15" s="14"/>
      <c r="MZK15" s="14"/>
      <c r="MZM15" s="14"/>
      <c r="MZO15" s="14"/>
      <c r="MZQ15" s="14"/>
      <c r="MZS15" s="14"/>
      <c r="MZU15" s="14"/>
      <c r="MZW15" s="14"/>
      <c r="MZY15" s="14"/>
      <c r="NAA15" s="14"/>
      <c r="NAC15" s="14"/>
      <c r="NAE15" s="14"/>
      <c r="NAG15" s="14"/>
      <c r="NAI15" s="14"/>
      <c r="NAK15" s="14"/>
      <c r="NAM15" s="14"/>
      <c r="NAO15" s="14"/>
      <c r="NAQ15" s="14"/>
      <c r="NAS15" s="14"/>
      <c r="NAU15" s="14"/>
      <c r="NAW15" s="14"/>
      <c r="NAY15" s="14"/>
      <c r="NBA15" s="14"/>
      <c r="NBC15" s="14"/>
      <c r="NBE15" s="14"/>
      <c r="NBG15" s="14"/>
      <c r="NBI15" s="14"/>
      <c r="NBK15" s="14"/>
      <c r="NBM15" s="14"/>
      <c r="NBO15" s="14"/>
      <c r="NBQ15" s="14"/>
      <c r="NBS15" s="14"/>
      <c r="NBU15" s="14"/>
      <c r="NBW15" s="14"/>
      <c r="NBY15" s="14"/>
      <c r="NCA15" s="14"/>
      <c r="NCC15" s="14"/>
      <c r="NCE15" s="14"/>
      <c r="NCG15" s="14"/>
      <c r="NCI15" s="14"/>
      <c r="NCK15" s="14"/>
      <c r="NCM15" s="14"/>
      <c r="NCO15" s="14"/>
      <c r="NCQ15" s="14"/>
      <c r="NCS15" s="14"/>
      <c r="NCU15" s="14"/>
      <c r="NCW15" s="14"/>
      <c r="NCY15" s="14"/>
      <c r="NDA15" s="14"/>
      <c r="NDC15" s="14"/>
      <c r="NDE15" s="14"/>
      <c r="NDG15" s="14"/>
      <c r="NDI15" s="14"/>
      <c r="NDK15" s="14"/>
      <c r="NDM15" s="14"/>
      <c r="NDO15" s="14"/>
      <c r="NDQ15" s="14"/>
      <c r="NDS15" s="14"/>
      <c r="NDU15" s="14"/>
      <c r="NDW15" s="14"/>
      <c r="NDY15" s="14"/>
      <c r="NEA15" s="14"/>
      <c r="NEC15" s="14"/>
      <c r="NEE15" s="14"/>
      <c r="NEG15" s="14"/>
      <c r="NEI15" s="14"/>
      <c r="NEK15" s="14"/>
      <c r="NEM15" s="14"/>
      <c r="NEO15" s="14"/>
      <c r="NEQ15" s="14"/>
      <c r="NES15" s="14"/>
      <c r="NEU15" s="14"/>
      <c r="NEW15" s="14"/>
      <c r="NEY15" s="14"/>
      <c r="NFA15" s="14"/>
      <c r="NFC15" s="14"/>
      <c r="NFE15" s="14"/>
      <c r="NFG15" s="14"/>
      <c r="NFI15" s="14"/>
      <c r="NFK15" s="14"/>
      <c r="NFM15" s="14"/>
      <c r="NFO15" s="14"/>
      <c r="NFQ15" s="14"/>
      <c r="NFS15" s="14"/>
      <c r="NFU15" s="14"/>
      <c r="NFW15" s="14"/>
      <c r="NFY15" s="14"/>
      <c r="NGA15" s="14"/>
      <c r="NGC15" s="14"/>
      <c r="NGE15" s="14"/>
      <c r="NGG15" s="14"/>
      <c r="NGI15" s="14"/>
      <c r="NGK15" s="14"/>
      <c r="NGM15" s="14"/>
      <c r="NGO15" s="14"/>
      <c r="NGQ15" s="14"/>
      <c r="NGS15" s="14"/>
      <c r="NGU15" s="14"/>
      <c r="NGW15" s="14"/>
      <c r="NGY15" s="14"/>
      <c r="NHA15" s="14"/>
      <c r="NHC15" s="14"/>
      <c r="NHE15" s="14"/>
      <c r="NHG15" s="14"/>
      <c r="NHI15" s="14"/>
      <c r="NHK15" s="14"/>
      <c r="NHM15" s="14"/>
      <c r="NHO15" s="14"/>
      <c r="NHQ15" s="14"/>
      <c r="NHS15" s="14"/>
      <c r="NHU15" s="14"/>
      <c r="NHW15" s="14"/>
      <c r="NHY15" s="14"/>
      <c r="NIA15" s="14"/>
      <c r="NIC15" s="14"/>
      <c r="NIE15" s="14"/>
      <c r="NIG15" s="14"/>
      <c r="NII15" s="14"/>
      <c r="NIK15" s="14"/>
      <c r="NIM15" s="14"/>
      <c r="NIO15" s="14"/>
      <c r="NIQ15" s="14"/>
      <c r="NIS15" s="14"/>
      <c r="NIU15" s="14"/>
      <c r="NIW15" s="14"/>
      <c r="NIY15" s="14"/>
      <c r="NJA15" s="14"/>
      <c r="NJC15" s="14"/>
      <c r="NJE15" s="14"/>
      <c r="NJG15" s="14"/>
      <c r="NJI15" s="14"/>
      <c r="NJK15" s="14"/>
      <c r="NJM15" s="14"/>
      <c r="NJO15" s="14"/>
      <c r="NJQ15" s="14"/>
      <c r="NJS15" s="14"/>
      <c r="NJU15" s="14"/>
      <c r="NJW15" s="14"/>
      <c r="NJY15" s="14"/>
      <c r="NKA15" s="14"/>
      <c r="NKC15" s="14"/>
      <c r="NKE15" s="14"/>
      <c r="NKG15" s="14"/>
      <c r="NKI15" s="14"/>
      <c r="NKK15" s="14"/>
      <c r="NKM15" s="14"/>
      <c r="NKO15" s="14"/>
      <c r="NKQ15" s="14"/>
      <c r="NKS15" s="14"/>
      <c r="NKU15" s="14"/>
      <c r="NKW15" s="14"/>
      <c r="NKY15" s="14"/>
      <c r="NLA15" s="14"/>
      <c r="NLC15" s="14"/>
      <c r="NLE15" s="14"/>
      <c r="NLG15" s="14"/>
      <c r="NLI15" s="14"/>
      <c r="NLK15" s="14"/>
      <c r="NLM15" s="14"/>
      <c r="NLO15" s="14"/>
      <c r="NLQ15" s="14"/>
      <c r="NLS15" s="14"/>
      <c r="NLU15" s="14"/>
      <c r="NLW15" s="14"/>
      <c r="NLY15" s="14"/>
      <c r="NMA15" s="14"/>
      <c r="NMC15" s="14"/>
      <c r="NME15" s="14"/>
      <c r="NMG15" s="14"/>
      <c r="NMI15" s="14"/>
      <c r="NMK15" s="14"/>
      <c r="NMM15" s="14"/>
      <c r="NMO15" s="14"/>
      <c r="NMQ15" s="14"/>
      <c r="NMS15" s="14"/>
      <c r="NMU15" s="14"/>
      <c r="NMW15" s="14"/>
      <c r="NMY15" s="14"/>
      <c r="NNA15" s="14"/>
      <c r="NNC15" s="14"/>
      <c r="NNE15" s="14"/>
      <c r="NNG15" s="14"/>
      <c r="NNI15" s="14"/>
      <c r="NNK15" s="14"/>
      <c r="NNM15" s="14"/>
      <c r="NNO15" s="14"/>
      <c r="NNQ15" s="14"/>
      <c r="NNS15" s="14"/>
      <c r="NNU15" s="14"/>
      <c r="NNW15" s="14"/>
      <c r="NNY15" s="14"/>
      <c r="NOA15" s="14"/>
      <c r="NOC15" s="14"/>
      <c r="NOE15" s="14"/>
      <c r="NOG15" s="14"/>
      <c r="NOI15" s="14"/>
      <c r="NOK15" s="14"/>
      <c r="NOM15" s="14"/>
      <c r="NOO15" s="14"/>
      <c r="NOQ15" s="14"/>
      <c r="NOS15" s="14"/>
      <c r="NOU15" s="14"/>
      <c r="NOW15" s="14"/>
      <c r="NOY15" s="14"/>
      <c r="NPA15" s="14"/>
      <c r="NPC15" s="14"/>
      <c r="NPE15" s="14"/>
      <c r="NPG15" s="14"/>
      <c r="NPI15" s="14"/>
      <c r="NPK15" s="14"/>
      <c r="NPM15" s="14"/>
      <c r="NPO15" s="14"/>
      <c r="NPQ15" s="14"/>
      <c r="NPS15" s="14"/>
      <c r="NPU15" s="14"/>
      <c r="NPW15" s="14"/>
      <c r="NPY15" s="14"/>
      <c r="NQA15" s="14"/>
      <c r="NQC15" s="14"/>
      <c r="NQE15" s="14"/>
      <c r="NQG15" s="14"/>
      <c r="NQI15" s="14"/>
      <c r="NQK15" s="14"/>
      <c r="NQM15" s="14"/>
      <c r="NQO15" s="14"/>
      <c r="NQQ15" s="14"/>
      <c r="NQS15" s="14"/>
      <c r="NQU15" s="14"/>
      <c r="NQW15" s="14"/>
      <c r="NQY15" s="14"/>
      <c r="NRA15" s="14"/>
      <c r="NRC15" s="14"/>
      <c r="NRE15" s="14"/>
      <c r="NRG15" s="14"/>
      <c r="NRI15" s="14"/>
      <c r="NRK15" s="14"/>
      <c r="NRM15" s="14"/>
      <c r="NRO15" s="14"/>
      <c r="NRQ15" s="14"/>
      <c r="NRS15" s="14"/>
      <c r="NRU15" s="14"/>
      <c r="NRW15" s="14"/>
      <c r="NRY15" s="14"/>
      <c r="NSA15" s="14"/>
      <c r="NSC15" s="14"/>
      <c r="NSE15" s="14"/>
      <c r="NSG15" s="14"/>
      <c r="NSI15" s="14"/>
      <c r="NSK15" s="14"/>
      <c r="NSM15" s="14"/>
      <c r="NSO15" s="14"/>
      <c r="NSQ15" s="14"/>
      <c r="NSS15" s="14"/>
      <c r="NSU15" s="14"/>
      <c r="NSW15" s="14"/>
      <c r="NSY15" s="14"/>
      <c r="NTA15" s="14"/>
      <c r="NTC15" s="14"/>
      <c r="NTE15" s="14"/>
      <c r="NTG15" s="14"/>
      <c r="NTI15" s="14"/>
      <c r="NTK15" s="14"/>
      <c r="NTM15" s="14"/>
      <c r="NTO15" s="14"/>
      <c r="NTQ15" s="14"/>
      <c r="NTS15" s="14"/>
      <c r="NTU15" s="14"/>
      <c r="NTW15" s="14"/>
      <c r="NTY15" s="14"/>
      <c r="NUA15" s="14"/>
      <c r="NUC15" s="14"/>
      <c r="NUE15" s="14"/>
      <c r="NUG15" s="14"/>
      <c r="NUI15" s="14"/>
      <c r="NUK15" s="14"/>
      <c r="NUM15" s="14"/>
      <c r="NUO15" s="14"/>
      <c r="NUQ15" s="14"/>
      <c r="NUS15" s="14"/>
      <c r="NUU15" s="14"/>
      <c r="NUW15" s="14"/>
      <c r="NUY15" s="14"/>
      <c r="NVA15" s="14"/>
      <c r="NVC15" s="14"/>
      <c r="NVE15" s="14"/>
      <c r="NVG15" s="14"/>
      <c r="NVI15" s="14"/>
      <c r="NVK15" s="14"/>
      <c r="NVM15" s="14"/>
      <c r="NVO15" s="14"/>
      <c r="NVQ15" s="14"/>
      <c r="NVS15" s="14"/>
      <c r="NVU15" s="14"/>
      <c r="NVW15" s="14"/>
      <c r="NVY15" s="14"/>
      <c r="NWA15" s="14"/>
      <c r="NWC15" s="14"/>
      <c r="NWE15" s="14"/>
      <c r="NWG15" s="14"/>
      <c r="NWI15" s="14"/>
      <c r="NWK15" s="14"/>
      <c r="NWM15" s="14"/>
      <c r="NWO15" s="14"/>
      <c r="NWQ15" s="14"/>
      <c r="NWS15" s="14"/>
      <c r="NWU15" s="14"/>
      <c r="NWW15" s="14"/>
      <c r="NWY15" s="14"/>
      <c r="NXA15" s="14"/>
      <c r="NXC15" s="14"/>
      <c r="NXE15" s="14"/>
      <c r="NXG15" s="14"/>
      <c r="NXI15" s="14"/>
      <c r="NXK15" s="14"/>
      <c r="NXM15" s="14"/>
      <c r="NXO15" s="14"/>
      <c r="NXQ15" s="14"/>
      <c r="NXS15" s="14"/>
      <c r="NXU15" s="14"/>
      <c r="NXW15" s="14"/>
      <c r="NXY15" s="14"/>
      <c r="NYA15" s="14"/>
      <c r="NYC15" s="14"/>
      <c r="NYE15" s="14"/>
      <c r="NYG15" s="14"/>
      <c r="NYI15" s="14"/>
      <c r="NYK15" s="14"/>
      <c r="NYM15" s="14"/>
      <c r="NYO15" s="14"/>
      <c r="NYQ15" s="14"/>
      <c r="NYS15" s="14"/>
      <c r="NYU15" s="14"/>
      <c r="NYW15" s="14"/>
      <c r="NYY15" s="14"/>
      <c r="NZA15" s="14"/>
      <c r="NZC15" s="14"/>
      <c r="NZE15" s="14"/>
      <c r="NZG15" s="14"/>
      <c r="NZI15" s="14"/>
      <c r="NZK15" s="14"/>
      <c r="NZM15" s="14"/>
      <c r="NZO15" s="14"/>
      <c r="NZQ15" s="14"/>
      <c r="NZS15" s="14"/>
      <c r="NZU15" s="14"/>
      <c r="NZW15" s="14"/>
      <c r="NZY15" s="14"/>
      <c r="OAA15" s="14"/>
      <c r="OAC15" s="14"/>
      <c r="OAE15" s="14"/>
      <c r="OAG15" s="14"/>
      <c r="OAI15" s="14"/>
      <c r="OAK15" s="14"/>
      <c r="OAM15" s="14"/>
      <c r="OAO15" s="14"/>
      <c r="OAQ15" s="14"/>
      <c r="OAS15" s="14"/>
      <c r="OAU15" s="14"/>
      <c r="OAW15" s="14"/>
      <c r="OAY15" s="14"/>
      <c r="OBA15" s="14"/>
      <c r="OBC15" s="14"/>
      <c r="OBE15" s="14"/>
      <c r="OBG15" s="14"/>
      <c r="OBI15" s="14"/>
      <c r="OBK15" s="14"/>
      <c r="OBM15" s="14"/>
      <c r="OBO15" s="14"/>
      <c r="OBQ15" s="14"/>
      <c r="OBS15" s="14"/>
      <c r="OBU15" s="14"/>
      <c r="OBW15" s="14"/>
      <c r="OBY15" s="14"/>
      <c r="OCA15" s="14"/>
      <c r="OCC15" s="14"/>
      <c r="OCE15" s="14"/>
      <c r="OCG15" s="14"/>
      <c r="OCI15" s="14"/>
      <c r="OCK15" s="14"/>
      <c r="OCM15" s="14"/>
      <c r="OCO15" s="14"/>
      <c r="OCQ15" s="14"/>
      <c r="OCS15" s="14"/>
      <c r="OCU15" s="14"/>
      <c r="OCW15" s="14"/>
      <c r="OCY15" s="14"/>
      <c r="ODA15" s="14"/>
      <c r="ODC15" s="14"/>
      <c r="ODE15" s="14"/>
      <c r="ODG15" s="14"/>
      <c r="ODI15" s="14"/>
      <c r="ODK15" s="14"/>
      <c r="ODM15" s="14"/>
      <c r="ODO15" s="14"/>
      <c r="ODQ15" s="14"/>
      <c r="ODS15" s="14"/>
      <c r="ODU15" s="14"/>
      <c r="ODW15" s="14"/>
      <c r="ODY15" s="14"/>
      <c r="OEA15" s="14"/>
      <c r="OEC15" s="14"/>
      <c r="OEE15" s="14"/>
      <c r="OEG15" s="14"/>
      <c r="OEI15" s="14"/>
      <c r="OEK15" s="14"/>
      <c r="OEM15" s="14"/>
      <c r="OEO15" s="14"/>
      <c r="OEQ15" s="14"/>
      <c r="OES15" s="14"/>
      <c r="OEU15" s="14"/>
      <c r="OEW15" s="14"/>
      <c r="OEY15" s="14"/>
      <c r="OFA15" s="14"/>
      <c r="OFC15" s="14"/>
      <c r="OFE15" s="14"/>
      <c r="OFG15" s="14"/>
      <c r="OFI15" s="14"/>
      <c r="OFK15" s="14"/>
      <c r="OFM15" s="14"/>
      <c r="OFO15" s="14"/>
      <c r="OFQ15" s="14"/>
      <c r="OFS15" s="14"/>
      <c r="OFU15" s="14"/>
      <c r="OFW15" s="14"/>
      <c r="OFY15" s="14"/>
      <c r="OGA15" s="14"/>
      <c r="OGC15" s="14"/>
      <c r="OGE15" s="14"/>
      <c r="OGG15" s="14"/>
      <c r="OGI15" s="14"/>
      <c r="OGK15" s="14"/>
      <c r="OGM15" s="14"/>
      <c r="OGO15" s="14"/>
      <c r="OGQ15" s="14"/>
      <c r="OGS15" s="14"/>
      <c r="OGU15" s="14"/>
      <c r="OGW15" s="14"/>
      <c r="OGY15" s="14"/>
      <c r="OHA15" s="14"/>
      <c r="OHC15" s="14"/>
      <c r="OHE15" s="14"/>
      <c r="OHG15" s="14"/>
      <c r="OHI15" s="14"/>
      <c r="OHK15" s="14"/>
      <c r="OHM15" s="14"/>
      <c r="OHO15" s="14"/>
      <c r="OHQ15" s="14"/>
      <c r="OHS15" s="14"/>
      <c r="OHU15" s="14"/>
      <c r="OHW15" s="14"/>
      <c r="OHY15" s="14"/>
      <c r="OIA15" s="14"/>
      <c r="OIC15" s="14"/>
      <c r="OIE15" s="14"/>
      <c r="OIG15" s="14"/>
      <c r="OII15" s="14"/>
      <c r="OIK15" s="14"/>
      <c r="OIM15" s="14"/>
      <c r="OIO15" s="14"/>
      <c r="OIQ15" s="14"/>
      <c r="OIS15" s="14"/>
      <c r="OIU15" s="14"/>
      <c r="OIW15" s="14"/>
      <c r="OIY15" s="14"/>
      <c r="OJA15" s="14"/>
      <c r="OJC15" s="14"/>
      <c r="OJE15" s="14"/>
      <c r="OJG15" s="14"/>
      <c r="OJI15" s="14"/>
      <c r="OJK15" s="14"/>
      <c r="OJM15" s="14"/>
      <c r="OJO15" s="14"/>
      <c r="OJQ15" s="14"/>
      <c r="OJS15" s="14"/>
      <c r="OJU15" s="14"/>
      <c r="OJW15" s="14"/>
      <c r="OJY15" s="14"/>
      <c r="OKA15" s="14"/>
      <c r="OKC15" s="14"/>
      <c r="OKE15" s="14"/>
      <c r="OKG15" s="14"/>
      <c r="OKI15" s="14"/>
      <c r="OKK15" s="14"/>
      <c r="OKM15" s="14"/>
      <c r="OKO15" s="14"/>
      <c r="OKQ15" s="14"/>
      <c r="OKS15" s="14"/>
      <c r="OKU15" s="14"/>
      <c r="OKW15" s="14"/>
      <c r="OKY15" s="14"/>
      <c r="OLA15" s="14"/>
      <c r="OLC15" s="14"/>
      <c r="OLE15" s="14"/>
      <c r="OLG15" s="14"/>
      <c r="OLI15" s="14"/>
      <c r="OLK15" s="14"/>
      <c r="OLM15" s="14"/>
      <c r="OLO15" s="14"/>
      <c r="OLQ15" s="14"/>
      <c r="OLS15" s="14"/>
      <c r="OLU15" s="14"/>
      <c r="OLW15" s="14"/>
      <c r="OLY15" s="14"/>
      <c r="OMA15" s="14"/>
      <c r="OMC15" s="14"/>
      <c r="OME15" s="14"/>
      <c r="OMG15" s="14"/>
      <c r="OMI15" s="14"/>
      <c r="OMK15" s="14"/>
      <c r="OMM15" s="14"/>
      <c r="OMO15" s="14"/>
      <c r="OMQ15" s="14"/>
      <c r="OMS15" s="14"/>
      <c r="OMU15" s="14"/>
      <c r="OMW15" s="14"/>
      <c r="OMY15" s="14"/>
      <c r="ONA15" s="14"/>
      <c r="ONC15" s="14"/>
      <c r="ONE15" s="14"/>
      <c r="ONG15" s="14"/>
      <c r="ONI15" s="14"/>
      <c r="ONK15" s="14"/>
      <c r="ONM15" s="14"/>
      <c r="ONO15" s="14"/>
      <c r="ONQ15" s="14"/>
      <c r="ONS15" s="14"/>
      <c r="ONU15" s="14"/>
      <c r="ONW15" s="14"/>
      <c r="ONY15" s="14"/>
      <c r="OOA15" s="14"/>
      <c r="OOC15" s="14"/>
      <c r="OOE15" s="14"/>
      <c r="OOG15" s="14"/>
      <c r="OOI15" s="14"/>
      <c r="OOK15" s="14"/>
      <c r="OOM15" s="14"/>
      <c r="OOO15" s="14"/>
      <c r="OOQ15" s="14"/>
      <c r="OOS15" s="14"/>
      <c r="OOU15" s="14"/>
      <c r="OOW15" s="14"/>
      <c r="OOY15" s="14"/>
      <c r="OPA15" s="14"/>
      <c r="OPC15" s="14"/>
      <c r="OPE15" s="14"/>
      <c r="OPG15" s="14"/>
      <c r="OPI15" s="14"/>
      <c r="OPK15" s="14"/>
      <c r="OPM15" s="14"/>
      <c r="OPO15" s="14"/>
      <c r="OPQ15" s="14"/>
      <c r="OPS15" s="14"/>
      <c r="OPU15" s="14"/>
      <c r="OPW15" s="14"/>
      <c r="OPY15" s="14"/>
      <c r="OQA15" s="14"/>
      <c r="OQC15" s="14"/>
      <c r="OQE15" s="14"/>
      <c r="OQG15" s="14"/>
      <c r="OQI15" s="14"/>
      <c r="OQK15" s="14"/>
      <c r="OQM15" s="14"/>
      <c r="OQO15" s="14"/>
      <c r="OQQ15" s="14"/>
      <c r="OQS15" s="14"/>
      <c r="OQU15" s="14"/>
      <c r="OQW15" s="14"/>
      <c r="OQY15" s="14"/>
      <c r="ORA15" s="14"/>
      <c r="ORC15" s="14"/>
      <c r="ORE15" s="14"/>
      <c r="ORG15" s="14"/>
      <c r="ORI15" s="14"/>
      <c r="ORK15" s="14"/>
      <c r="ORM15" s="14"/>
      <c r="ORO15" s="14"/>
      <c r="ORQ15" s="14"/>
      <c r="ORS15" s="14"/>
      <c r="ORU15" s="14"/>
      <c r="ORW15" s="14"/>
      <c r="ORY15" s="14"/>
      <c r="OSA15" s="14"/>
      <c r="OSC15" s="14"/>
      <c r="OSE15" s="14"/>
      <c r="OSG15" s="14"/>
      <c r="OSI15" s="14"/>
      <c r="OSK15" s="14"/>
      <c r="OSM15" s="14"/>
      <c r="OSO15" s="14"/>
      <c r="OSQ15" s="14"/>
      <c r="OSS15" s="14"/>
      <c r="OSU15" s="14"/>
      <c r="OSW15" s="14"/>
      <c r="OSY15" s="14"/>
      <c r="OTA15" s="14"/>
      <c r="OTC15" s="14"/>
      <c r="OTE15" s="14"/>
      <c r="OTG15" s="14"/>
      <c r="OTI15" s="14"/>
      <c r="OTK15" s="14"/>
      <c r="OTM15" s="14"/>
      <c r="OTO15" s="14"/>
      <c r="OTQ15" s="14"/>
      <c r="OTS15" s="14"/>
      <c r="OTU15" s="14"/>
      <c r="OTW15" s="14"/>
      <c r="OTY15" s="14"/>
      <c r="OUA15" s="14"/>
      <c r="OUC15" s="14"/>
      <c r="OUE15" s="14"/>
      <c r="OUG15" s="14"/>
      <c r="OUI15" s="14"/>
      <c r="OUK15" s="14"/>
      <c r="OUM15" s="14"/>
      <c r="OUO15" s="14"/>
      <c r="OUQ15" s="14"/>
      <c r="OUS15" s="14"/>
      <c r="OUU15" s="14"/>
      <c r="OUW15" s="14"/>
      <c r="OUY15" s="14"/>
      <c r="OVA15" s="14"/>
      <c r="OVC15" s="14"/>
      <c r="OVE15" s="14"/>
      <c r="OVG15" s="14"/>
      <c r="OVI15" s="14"/>
      <c r="OVK15" s="14"/>
      <c r="OVM15" s="14"/>
      <c r="OVO15" s="14"/>
      <c r="OVQ15" s="14"/>
      <c r="OVS15" s="14"/>
      <c r="OVU15" s="14"/>
      <c r="OVW15" s="14"/>
      <c r="OVY15" s="14"/>
      <c r="OWA15" s="14"/>
      <c r="OWC15" s="14"/>
      <c r="OWE15" s="14"/>
      <c r="OWG15" s="14"/>
      <c r="OWI15" s="14"/>
      <c r="OWK15" s="14"/>
      <c r="OWM15" s="14"/>
      <c r="OWO15" s="14"/>
      <c r="OWQ15" s="14"/>
      <c r="OWS15" s="14"/>
      <c r="OWU15" s="14"/>
      <c r="OWW15" s="14"/>
      <c r="OWY15" s="14"/>
      <c r="OXA15" s="14"/>
      <c r="OXC15" s="14"/>
      <c r="OXE15" s="14"/>
      <c r="OXG15" s="14"/>
      <c r="OXI15" s="14"/>
      <c r="OXK15" s="14"/>
      <c r="OXM15" s="14"/>
      <c r="OXO15" s="14"/>
      <c r="OXQ15" s="14"/>
      <c r="OXS15" s="14"/>
      <c r="OXU15" s="14"/>
      <c r="OXW15" s="14"/>
      <c r="OXY15" s="14"/>
      <c r="OYA15" s="14"/>
      <c r="OYC15" s="14"/>
      <c r="OYE15" s="14"/>
      <c r="OYG15" s="14"/>
      <c r="OYI15" s="14"/>
      <c r="OYK15" s="14"/>
      <c r="OYM15" s="14"/>
      <c r="OYO15" s="14"/>
      <c r="OYQ15" s="14"/>
      <c r="OYS15" s="14"/>
      <c r="OYU15" s="14"/>
      <c r="OYW15" s="14"/>
      <c r="OYY15" s="14"/>
      <c r="OZA15" s="14"/>
      <c r="OZC15" s="14"/>
      <c r="OZE15" s="14"/>
      <c r="OZG15" s="14"/>
      <c r="OZI15" s="14"/>
      <c r="OZK15" s="14"/>
      <c r="OZM15" s="14"/>
      <c r="OZO15" s="14"/>
      <c r="OZQ15" s="14"/>
      <c r="OZS15" s="14"/>
      <c r="OZU15" s="14"/>
      <c r="OZW15" s="14"/>
      <c r="OZY15" s="14"/>
      <c r="PAA15" s="14"/>
      <c r="PAC15" s="14"/>
      <c r="PAE15" s="14"/>
      <c r="PAG15" s="14"/>
      <c r="PAI15" s="14"/>
      <c r="PAK15" s="14"/>
      <c r="PAM15" s="14"/>
      <c r="PAO15" s="14"/>
      <c r="PAQ15" s="14"/>
      <c r="PAS15" s="14"/>
      <c r="PAU15" s="14"/>
      <c r="PAW15" s="14"/>
      <c r="PAY15" s="14"/>
      <c r="PBA15" s="14"/>
      <c r="PBC15" s="14"/>
      <c r="PBE15" s="14"/>
      <c r="PBG15" s="14"/>
      <c r="PBI15" s="14"/>
      <c r="PBK15" s="14"/>
      <c r="PBM15" s="14"/>
      <c r="PBO15" s="14"/>
      <c r="PBQ15" s="14"/>
      <c r="PBS15" s="14"/>
      <c r="PBU15" s="14"/>
      <c r="PBW15" s="14"/>
      <c r="PBY15" s="14"/>
      <c r="PCA15" s="14"/>
      <c r="PCC15" s="14"/>
      <c r="PCE15" s="14"/>
      <c r="PCG15" s="14"/>
      <c r="PCI15" s="14"/>
      <c r="PCK15" s="14"/>
      <c r="PCM15" s="14"/>
      <c r="PCO15" s="14"/>
      <c r="PCQ15" s="14"/>
      <c r="PCS15" s="14"/>
      <c r="PCU15" s="14"/>
      <c r="PCW15" s="14"/>
      <c r="PCY15" s="14"/>
      <c r="PDA15" s="14"/>
      <c r="PDC15" s="14"/>
      <c r="PDE15" s="14"/>
      <c r="PDG15" s="14"/>
      <c r="PDI15" s="14"/>
      <c r="PDK15" s="14"/>
      <c r="PDM15" s="14"/>
      <c r="PDO15" s="14"/>
      <c r="PDQ15" s="14"/>
      <c r="PDS15" s="14"/>
      <c r="PDU15" s="14"/>
      <c r="PDW15" s="14"/>
      <c r="PDY15" s="14"/>
      <c r="PEA15" s="14"/>
      <c r="PEC15" s="14"/>
      <c r="PEE15" s="14"/>
      <c r="PEG15" s="14"/>
      <c r="PEI15" s="14"/>
      <c r="PEK15" s="14"/>
      <c r="PEM15" s="14"/>
      <c r="PEO15" s="14"/>
      <c r="PEQ15" s="14"/>
      <c r="PES15" s="14"/>
      <c r="PEU15" s="14"/>
      <c r="PEW15" s="14"/>
      <c r="PEY15" s="14"/>
      <c r="PFA15" s="14"/>
      <c r="PFC15" s="14"/>
      <c r="PFE15" s="14"/>
      <c r="PFG15" s="14"/>
      <c r="PFI15" s="14"/>
      <c r="PFK15" s="14"/>
      <c r="PFM15" s="14"/>
      <c r="PFO15" s="14"/>
      <c r="PFQ15" s="14"/>
      <c r="PFS15" s="14"/>
      <c r="PFU15" s="14"/>
      <c r="PFW15" s="14"/>
      <c r="PFY15" s="14"/>
      <c r="PGA15" s="14"/>
      <c r="PGC15" s="14"/>
      <c r="PGE15" s="14"/>
      <c r="PGG15" s="14"/>
      <c r="PGI15" s="14"/>
      <c r="PGK15" s="14"/>
      <c r="PGM15" s="14"/>
      <c r="PGO15" s="14"/>
      <c r="PGQ15" s="14"/>
      <c r="PGS15" s="14"/>
      <c r="PGU15" s="14"/>
      <c r="PGW15" s="14"/>
      <c r="PGY15" s="14"/>
      <c r="PHA15" s="14"/>
      <c r="PHC15" s="14"/>
      <c r="PHE15" s="14"/>
      <c r="PHG15" s="14"/>
      <c r="PHI15" s="14"/>
      <c r="PHK15" s="14"/>
      <c r="PHM15" s="14"/>
      <c r="PHO15" s="14"/>
      <c r="PHQ15" s="14"/>
      <c r="PHS15" s="14"/>
      <c r="PHU15" s="14"/>
      <c r="PHW15" s="14"/>
      <c r="PHY15" s="14"/>
      <c r="PIA15" s="14"/>
      <c r="PIC15" s="14"/>
      <c r="PIE15" s="14"/>
      <c r="PIG15" s="14"/>
      <c r="PII15" s="14"/>
      <c r="PIK15" s="14"/>
      <c r="PIM15" s="14"/>
      <c r="PIO15" s="14"/>
      <c r="PIQ15" s="14"/>
      <c r="PIS15" s="14"/>
      <c r="PIU15" s="14"/>
      <c r="PIW15" s="14"/>
      <c r="PIY15" s="14"/>
      <c r="PJA15" s="14"/>
      <c r="PJC15" s="14"/>
      <c r="PJE15" s="14"/>
      <c r="PJG15" s="14"/>
      <c r="PJI15" s="14"/>
      <c r="PJK15" s="14"/>
      <c r="PJM15" s="14"/>
      <c r="PJO15" s="14"/>
      <c r="PJQ15" s="14"/>
      <c r="PJS15" s="14"/>
      <c r="PJU15" s="14"/>
      <c r="PJW15" s="14"/>
      <c r="PJY15" s="14"/>
      <c r="PKA15" s="14"/>
      <c r="PKC15" s="14"/>
      <c r="PKE15" s="14"/>
      <c r="PKG15" s="14"/>
      <c r="PKI15" s="14"/>
      <c r="PKK15" s="14"/>
      <c r="PKM15" s="14"/>
      <c r="PKO15" s="14"/>
      <c r="PKQ15" s="14"/>
      <c r="PKS15" s="14"/>
      <c r="PKU15" s="14"/>
      <c r="PKW15" s="14"/>
      <c r="PKY15" s="14"/>
      <c r="PLA15" s="14"/>
      <c r="PLC15" s="14"/>
      <c r="PLE15" s="14"/>
      <c r="PLG15" s="14"/>
      <c r="PLI15" s="14"/>
      <c r="PLK15" s="14"/>
      <c r="PLM15" s="14"/>
      <c r="PLO15" s="14"/>
      <c r="PLQ15" s="14"/>
      <c r="PLS15" s="14"/>
      <c r="PLU15" s="14"/>
      <c r="PLW15" s="14"/>
      <c r="PLY15" s="14"/>
      <c r="PMA15" s="14"/>
      <c r="PMC15" s="14"/>
      <c r="PME15" s="14"/>
      <c r="PMG15" s="14"/>
      <c r="PMI15" s="14"/>
      <c r="PMK15" s="14"/>
      <c r="PMM15" s="14"/>
      <c r="PMO15" s="14"/>
      <c r="PMQ15" s="14"/>
      <c r="PMS15" s="14"/>
      <c r="PMU15" s="14"/>
      <c r="PMW15" s="14"/>
      <c r="PMY15" s="14"/>
      <c r="PNA15" s="14"/>
      <c r="PNC15" s="14"/>
      <c r="PNE15" s="14"/>
      <c r="PNG15" s="14"/>
      <c r="PNI15" s="14"/>
      <c r="PNK15" s="14"/>
      <c r="PNM15" s="14"/>
      <c r="PNO15" s="14"/>
      <c r="PNQ15" s="14"/>
      <c r="PNS15" s="14"/>
      <c r="PNU15" s="14"/>
      <c r="PNW15" s="14"/>
      <c r="PNY15" s="14"/>
      <c r="POA15" s="14"/>
      <c r="POC15" s="14"/>
      <c r="POE15" s="14"/>
      <c r="POG15" s="14"/>
      <c r="POI15" s="14"/>
      <c r="POK15" s="14"/>
      <c r="POM15" s="14"/>
      <c r="POO15" s="14"/>
      <c r="POQ15" s="14"/>
      <c r="POS15" s="14"/>
      <c r="POU15" s="14"/>
      <c r="POW15" s="14"/>
      <c r="POY15" s="14"/>
      <c r="PPA15" s="14"/>
      <c r="PPC15" s="14"/>
      <c r="PPE15" s="14"/>
      <c r="PPG15" s="14"/>
      <c r="PPI15" s="14"/>
      <c r="PPK15" s="14"/>
      <c r="PPM15" s="14"/>
      <c r="PPO15" s="14"/>
      <c r="PPQ15" s="14"/>
      <c r="PPS15" s="14"/>
      <c r="PPU15" s="14"/>
      <c r="PPW15" s="14"/>
      <c r="PPY15" s="14"/>
      <c r="PQA15" s="14"/>
      <c r="PQC15" s="14"/>
      <c r="PQE15" s="14"/>
      <c r="PQG15" s="14"/>
      <c r="PQI15" s="14"/>
      <c r="PQK15" s="14"/>
      <c r="PQM15" s="14"/>
      <c r="PQO15" s="14"/>
      <c r="PQQ15" s="14"/>
      <c r="PQS15" s="14"/>
      <c r="PQU15" s="14"/>
      <c r="PQW15" s="14"/>
      <c r="PQY15" s="14"/>
      <c r="PRA15" s="14"/>
      <c r="PRC15" s="14"/>
      <c r="PRE15" s="14"/>
      <c r="PRG15" s="14"/>
      <c r="PRI15" s="14"/>
      <c r="PRK15" s="14"/>
      <c r="PRM15" s="14"/>
      <c r="PRO15" s="14"/>
      <c r="PRQ15" s="14"/>
      <c r="PRS15" s="14"/>
      <c r="PRU15" s="14"/>
      <c r="PRW15" s="14"/>
      <c r="PRY15" s="14"/>
      <c r="PSA15" s="14"/>
      <c r="PSC15" s="14"/>
      <c r="PSE15" s="14"/>
      <c r="PSG15" s="14"/>
      <c r="PSI15" s="14"/>
      <c r="PSK15" s="14"/>
      <c r="PSM15" s="14"/>
      <c r="PSO15" s="14"/>
      <c r="PSQ15" s="14"/>
      <c r="PSS15" s="14"/>
      <c r="PSU15" s="14"/>
      <c r="PSW15" s="14"/>
      <c r="PSY15" s="14"/>
      <c r="PTA15" s="14"/>
      <c r="PTC15" s="14"/>
      <c r="PTE15" s="14"/>
      <c r="PTG15" s="14"/>
      <c r="PTI15" s="14"/>
      <c r="PTK15" s="14"/>
      <c r="PTM15" s="14"/>
      <c r="PTO15" s="14"/>
      <c r="PTQ15" s="14"/>
      <c r="PTS15" s="14"/>
      <c r="PTU15" s="14"/>
      <c r="PTW15" s="14"/>
      <c r="PTY15" s="14"/>
      <c r="PUA15" s="14"/>
      <c r="PUC15" s="14"/>
      <c r="PUE15" s="14"/>
      <c r="PUG15" s="14"/>
      <c r="PUI15" s="14"/>
      <c r="PUK15" s="14"/>
      <c r="PUM15" s="14"/>
      <c r="PUO15" s="14"/>
      <c r="PUQ15" s="14"/>
      <c r="PUS15" s="14"/>
      <c r="PUU15" s="14"/>
      <c r="PUW15" s="14"/>
      <c r="PUY15" s="14"/>
      <c r="PVA15" s="14"/>
      <c r="PVC15" s="14"/>
      <c r="PVE15" s="14"/>
      <c r="PVG15" s="14"/>
      <c r="PVI15" s="14"/>
      <c r="PVK15" s="14"/>
      <c r="PVM15" s="14"/>
      <c r="PVO15" s="14"/>
      <c r="PVQ15" s="14"/>
      <c r="PVS15" s="14"/>
      <c r="PVU15" s="14"/>
      <c r="PVW15" s="14"/>
      <c r="PVY15" s="14"/>
      <c r="PWA15" s="14"/>
      <c r="PWC15" s="14"/>
      <c r="PWE15" s="14"/>
      <c r="PWG15" s="14"/>
      <c r="PWI15" s="14"/>
      <c r="PWK15" s="14"/>
      <c r="PWM15" s="14"/>
      <c r="PWO15" s="14"/>
      <c r="PWQ15" s="14"/>
      <c r="PWS15" s="14"/>
      <c r="PWU15" s="14"/>
      <c r="PWW15" s="14"/>
      <c r="PWY15" s="14"/>
      <c r="PXA15" s="14"/>
      <c r="PXC15" s="14"/>
      <c r="PXE15" s="14"/>
      <c r="PXG15" s="14"/>
      <c r="PXI15" s="14"/>
      <c r="PXK15" s="14"/>
      <c r="PXM15" s="14"/>
      <c r="PXO15" s="14"/>
      <c r="PXQ15" s="14"/>
      <c r="PXS15" s="14"/>
      <c r="PXU15" s="14"/>
      <c r="PXW15" s="14"/>
      <c r="PXY15" s="14"/>
      <c r="PYA15" s="14"/>
      <c r="PYC15" s="14"/>
      <c r="PYE15" s="14"/>
      <c r="PYG15" s="14"/>
      <c r="PYI15" s="14"/>
      <c r="PYK15" s="14"/>
      <c r="PYM15" s="14"/>
      <c r="PYO15" s="14"/>
      <c r="PYQ15" s="14"/>
      <c r="PYS15" s="14"/>
      <c r="PYU15" s="14"/>
      <c r="PYW15" s="14"/>
      <c r="PYY15" s="14"/>
      <c r="PZA15" s="14"/>
      <c r="PZC15" s="14"/>
      <c r="PZE15" s="14"/>
      <c r="PZG15" s="14"/>
      <c r="PZI15" s="14"/>
      <c r="PZK15" s="14"/>
      <c r="PZM15" s="14"/>
      <c r="PZO15" s="14"/>
      <c r="PZQ15" s="14"/>
      <c r="PZS15" s="14"/>
      <c r="PZU15" s="14"/>
      <c r="PZW15" s="14"/>
      <c r="PZY15" s="14"/>
      <c r="QAA15" s="14"/>
      <c r="QAC15" s="14"/>
      <c r="QAE15" s="14"/>
      <c r="QAG15" s="14"/>
      <c r="QAI15" s="14"/>
      <c r="QAK15" s="14"/>
      <c r="QAM15" s="14"/>
      <c r="QAO15" s="14"/>
      <c r="QAQ15" s="14"/>
      <c r="QAS15" s="14"/>
      <c r="QAU15" s="14"/>
      <c r="QAW15" s="14"/>
      <c r="QAY15" s="14"/>
      <c r="QBA15" s="14"/>
      <c r="QBC15" s="14"/>
      <c r="QBE15" s="14"/>
      <c r="QBG15" s="14"/>
      <c r="QBI15" s="14"/>
      <c r="QBK15" s="14"/>
      <c r="QBM15" s="14"/>
      <c r="QBO15" s="14"/>
      <c r="QBQ15" s="14"/>
      <c r="QBS15" s="14"/>
      <c r="QBU15" s="14"/>
      <c r="QBW15" s="14"/>
      <c r="QBY15" s="14"/>
      <c r="QCA15" s="14"/>
      <c r="QCC15" s="14"/>
      <c r="QCE15" s="14"/>
      <c r="QCG15" s="14"/>
      <c r="QCI15" s="14"/>
      <c r="QCK15" s="14"/>
      <c r="QCM15" s="14"/>
      <c r="QCO15" s="14"/>
      <c r="QCQ15" s="14"/>
      <c r="QCS15" s="14"/>
      <c r="QCU15" s="14"/>
      <c r="QCW15" s="14"/>
      <c r="QCY15" s="14"/>
      <c r="QDA15" s="14"/>
      <c r="QDC15" s="14"/>
      <c r="QDE15" s="14"/>
      <c r="QDG15" s="14"/>
      <c r="QDI15" s="14"/>
      <c r="QDK15" s="14"/>
      <c r="QDM15" s="14"/>
      <c r="QDO15" s="14"/>
      <c r="QDQ15" s="14"/>
      <c r="QDS15" s="14"/>
      <c r="QDU15" s="14"/>
      <c r="QDW15" s="14"/>
      <c r="QDY15" s="14"/>
      <c r="QEA15" s="14"/>
      <c r="QEC15" s="14"/>
      <c r="QEE15" s="14"/>
      <c r="QEG15" s="14"/>
      <c r="QEI15" s="14"/>
      <c r="QEK15" s="14"/>
      <c r="QEM15" s="14"/>
      <c r="QEO15" s="14"/>
      <c r="QEQ15" s="14"/>
      <c r="QES15" s="14"/>
      <c r="QEU15" s="14"/>
      <c r="QEW15" s="14"/>
      <c r="QEY15" s="14"/>
      <c r="QFA15" s="14"/>
      <c r="QFC15" s="14"/>
      <c r="QFE15" s="14"/>
      <c r="QFG15" s="14"/>
      <c r="QFI15" s="14"/>
      <c r="QFK15" s="14"/>
      <c r="QFM15" s="14"/>
      <c r="QFO15" s="14"/>
      <c r="QFQ15" s="14"/>
      <c r="QFS15" s="14"/>
      <c r="QFU15" s="14"/>
      <c r="QFW15" s="14"/>
      <c r="QFY15" s="14"/>
      <c r="QGA15" s="14"/>
      <c r="QGC15" s="14"/>
      <c r="QGE15" s="14"/>
      <c r="QGG15" s="14"/>
      <c r="QGI15" s="14"/>
      <c r="QGK15" s="14"/>
      <c r="QGM15" s="14"/>
      <c r="QGO15" s="14"/>
      <c r="QGQ15" s="14"/>
      <c r="QGS15" s="14"/>
      <c r="QGU15" s="14"/>
      <c r="QGW15" s="14"/>
      <c r="QGY15" s="14"/>
      <c r="QHA15" s="14"/>
      <c r="QHC15" s="14"/>
      <c r="QHE15" s="14"/>
      <c r="QHG15" s="14"/>
      <c r="QHI15" s="14"/>
      <c r="QHK15" s="14"/>
      <c r="QHM15" s="14"/>
      <c r="QHO15" s="14"/>
      <c r="QHQ15" s="14"/>
      <c r="QHS15" s="14"/>
      <c r="QHU15" s="14"/>
      <c r="QHW15" s="14"/>
      <c r="QHY15" s="14"/>
      <c r="QIA15" s="14"/>
      <c r="QIC15" s="14"/>
      <c r="QIE15" s="14"/>
      <c r="QIG15" s="14"/>
      <c r="QII15" s="14"/>
      <c r="QIK15" s="14"/>
      <c r="QIM15" s="14"/>
      <c r="QIO15" s="14"/>
      <c r="QIQ15" s="14"/>
      <c r="QIS15" s="14"/>
      <c r="QIU15" s="14"/>
      <c r="QIW15" s="14"/>
      <c r="QIY15" s="14"/>
      <c r="QJA15" s="14"/>
      <c r="QJC15" s="14"/>
      <c r="QJE15" s="14"/>
      <c r="QJG15" s="14"/>
      <c r="QJI15" s="14"/>
      <c r="QJK15" s="14"/>
      <c r="QJM15" s="14"/>
      <c r="QJO15" s="14"/>
      <c r="QJQ15" s="14"/>
      <c r="QJS15" s="14"/>
      <c r="QJU15" s="14"/>
      <c r="QJW15" s="14"/>
      <c r="QJY15" s="14"/>
      <c r="QKA15" s="14"/>
      <c r="QKC15" s="14"/>
      <c r="QKE15" s="14"/>
      <c r="QKG15" s="14"/>
      <c r="QKI15" s="14"/>
      <c r="QKK15" s="14"/>
      <c r="QKM15" s="14"/>
      <c r="QKO15" s="14"/>
      <c r="QKQ15" s="14"/>
      <c r="QKS15" s="14"/>
      <c r="QKU15" s="14"/>
      <c r="QKW15" s="14"/>
      <c r="QKY15" s="14"/>
      <c r="QLA15" s="14"/>
      <c r="QLC15" s="14"/>
      <c r="QLE15" s="14"/>
      <c r="QLG15" s="14"/>
      <c r="QLI15" s="14"/>
      <c r="QLK15" s="14"/>
      <c r="QLM15" s="14"/>
      <c r="QLO15" s="14"/>
      <c r="QLQ15" s="14"/>
      <c r="QLS15" s="14"/>
      <c r="QLU15" s="14"/>
      <c r="QLW15" s="14"/>
      <c r="QLY15" s="14"/>
      <c r="QMA15" s="14"/>
      <c r="QMC15" s="14"/>
      <c r="QME15" s="14"/>
      <c r="QMG15" s="14"/>
      <c r="QMI15" s="14"/>
      <c r="QMK15" s="14"/>
      <c r="QMM15" s="14"/>
      <c r="QMO15" s="14"/>
      <c r="QMQ15" s="14"/>
      <c r="QMS15" s="14"/>
      <c r="QMU15" s="14"/>
      <c r="QMW15" s="14"/>
      <c r="QMY15" s="14"/>
      <c r="QNA15" s="14"/>
      <c r="QNC15" s="14"/>
      <c r="QNE15" s="14"/>
      <c r="QNG15" s="14"/>
      <c r="QNI15" s="14"/>
      <c r="QNK15" s="14"/>
      <c r="QNM15" s="14"/>
      <c r="QNO15" s="14"/>
      <c r="QNQ15" s="14"/>
      <c r="QNS15" s="14"/>
      <c r="QNU15" s="14"/>
      <c r="QNW15" s="14"/>
      <c r="QNY15" s="14"/>
      <c r="QOA15" s="14"/>
      <c r="QOC15" s="14"/>
      <c r="QOE15" s="14"/>
      <c r="QOG15" s="14"/>
      <c r="QOI15" s="14"/>
      <c r="QOK15" s="14"/>
      <c r="QOM15" s="14"/>
      <c r="QOO15" s="14"/>
      <c r="QOQ15" s="14"/>
      <c r="QOS15" s="14"/>
      <c r="QOU15" s="14"/>
      <c r="QOW15" s="14"/>
      <c r="QOY15" s="14"/>
      <c r="QPA15" s="14"/>
      <c r="QPC15" s="14"/>
      <c r="QPE15" s="14"/>
      <c r="QPG15" s="14"/>
      <c r="QPI15" s="14"/>
      <c r="QPK15" s="14"/>
      <c r="QPM15" s="14"/>
      <c r="QPO15" s="14"/>
      <c r="QPQ15" s="14"/>
      <c r="QPS15" s="14"/>
      <c r="QPU15" s="14"/>
      <c r="QPW15" s="14"/>
      <c r="QPY15" s="14"/>
      <c r="QQA15" s="14"/>
      <c r="QQC15" s="14"/>
      <c r="QQE15" s="14"/>
      <c r="QQG15" s="14"/>
      <c r="QQI15" s="14"/>
      <c r="QQK15" s="14"/>
      <c r="QQM15" s="14"/>
      <c r="QQO15" s="14"/>
      <c r="QQQ15" s="14"/>
      <c r="QQS15" s="14"/>
      <c r="QQU15" s="14"/>
      <c r="QQW15" s="14"/>
      <c r="QQY15" s="14"/>
      <c r="QRA15" s="14"/>
      <c r="QRC15" s="14"/>
      <c r="QRE15" s="14"/>
      <c r="QRG15" s="14"/>
      <c r="QRI15" s="14"/>
      <c r="QRK15" s="14"/>
      <c r="QRM15" s="14"/>
      <c r="QRO15" s="14"/>
      <c r="QRQ15" s="14"/>
      <c r="QRS15" s="14"/>
      <c r="QRU15" s="14"/>
      <c r="QRW15" s="14"/>
      <c r="QRY15" s="14"/>
      <c r="QSA15" s="14"/>
      <c r="QSC15" s="14"/>
      <c r="QSE15" s="14"/>
      <c r="QSG15" s="14"/>
      <c r="QSI15" s="14"/>
      <c r="QSK15" s="14"/>
      <c r="QSM15" s="14"/>
      <c r="QSO15" s="14"/>
      <c r="QSQ15" s="14"/>
      <c r="QSS15" s="14"/>
      <c r="QSU15" s="14"/>
      <c r="QSW15" s="14"/>
      <c r="QSY15" s="14"/>
      <c r="QTA15" s="14"/>
      <c r="QTC15" s="14"/>
      <c r="QTE15" s="14"/>
      <c r="QTG15" s="14"/>
      <c r="QTI15" s="14"/>
      <c r="QTK15" s="14"/>
      <c r="QTM15" s="14"/>
      <c r="QTO15" s="14"/>
      <c r="QTQ15" s="14"/>
      <c r="QTS15" s="14"/>
      <c r="QTU15" s="14"/>
      <c r="QTW15" s="14"/>
      <c r="QTY15" s="14"/>
      <c r="QUA15" s="14"/>
      <c r="QUC15" s="14"/>
      <c r="QUE15" s="14"/>
      <c r="QUG15" s="14"/>
      <c r="QUI15" s="14"/>
      <c r="QUK15" s="14"/>
      <c r="QUM15" s="14"/>
      <c r="QUO15" s="14"/>
      <c r="QUQ15" s="14"/>
      <c r="QUS15" s="14"/>
      <c r="QUU15" s="14"/>
      <c r="QUW15" s="14"/>
      <c r="QUY15" s="14"/>
      <c r="QVA15" s="14"/>
      <c r="QVC15" s="14"/>
      <c r="QVE15" s="14"/>
      <c r="QVG15" s="14"/>
      <c r="QVI15" s="14"/>
      <c r="QVK15" s="14"/>
      <c r="QVM15" s="14"/>
      <c r="QVO15" s="14"/>
      <c r="QVQ15" s="14"/>
      <c r="QVS15" s="14"/>
      <c r="QVU15" s="14"/>
      <c r="QVW15" s="14"/>
      <c r="QVY15" s="14"/>
      <c r="QWA15" s="14"/>
      <c r="QWC15" s="14"/>
      <c r="QWE15" s="14"/>
      <c r="QWG15" s="14"/>
      <c r="QWI15" s="14"/>
      <c r="QWK15" s="14"/>
      <c r="QWM15" s="14"/>
      <c r="QWO15" s="14"/>
      <c r="QWQ15" s="14"/>
      <c r="QWS15" s="14"/>
      <c r="QWU15" s="14"/>
      <c r="QWW15" s="14"/>
      <c r="QWY15" s="14"/>
      <c r="QXA15" s="14"/>
      <c r="QXC15" s="14"/>
      <c r="QXE15" s="14"/>
      <c r="QXG15" s="14"/>
      <c r="QXI15" s="14"/>
      <c r="QXK15" s="14"/>
      <c r="QXM15" s="14"/>
      <c r="QXO15" s="14"/>
      <c r="QXQ15" s="14"/>
      <c r="QXS15" s="14"/>
      <c r="QXU15" s="14"/>
      <c r="QXW15" s="14"/>
      <c r="QXY15" s="14"/>
      <c r="QYA15" s="14"/>
      <c r="QYC15" s="14"/>
      <c r="QYE15" s="14"/>
      <c r="QYG15" s="14"/>
      <c r="QYI15" s="14"/>
      <c r="QYK15" s="14"/>
      <c r="QYM15" s="14"/>
      <c r="QYO15" s="14"/>
      <c r="QYQ15" s="14"/>
      <c r="QYS15" s="14"/>
      <c r="QYU15" s="14"/>
      <c r="QYW15" s="14"/>
      <c r="QYY15" s="14"/>
      <c r="QZA15" s="14"/>
      <c r="QZC15" s="14"/>
      <c r="QZE15" s="14"/>
      <c r="QZG15" s="14"/>
      <c r="QZI15" s="14"/>
      <c r="QZK15" s="14"/>
      <c r="QZM15" s="14"/>
      <c r="QZO15" s="14"/>
      <c r="QZQ15" s="14"/>
      <c r="QZS15" s="14"/>
      <c r="QZU15" s="14"/>
      <c r="QZW15" s="14"/>
      <c r="QZY15" s="14"/>
      <c r="RAA15" s="14"/>
      <c r="RAC15" s="14"/>
      <c r="RAE15" s="14"/>
      <c r="RAG15" s="14"/>
      <c r="RAI15" s="14"/>
      <c r="RAK15" s="14"/>
      <c r="RAM15" s="14"/>
      <c r="RAO15" s="14"/>
      <c r="RAQ15" s="14"/>
      <c r="RAS15" s="14"/>
      <c r="RAU15" s="14"/>
      <c r="RAW15" s="14"/>
      <c r="RAY15" s="14"/>
      <c r="RBA15" s="14"/>
      <c r="RBC15" s="14"/>
      <c r="RBE15" s="14"/>
      <c r="RBG15" s="14"/>
      <c r="RBI15" s="14"/>
      <c r="RBK15" s="14"/>
      <c r="RBM15" s="14"/>
      <c r="RBO15" s="14"/>
      <c r="RBQ15" s="14"/>
      <c r="RBS15" s="14"/>
      <c r="RBU15" s="14"/>
      <c r="RBW15" s="14"/>
      <c r="RBY15" s="14"/>
      <c r="RCA15" s="14"/>
      <c r="RCC15" s="14"/>
      <c r="RCE15" s="14"/>
      <c r="RCG15" s="14"/>
      <c r="RCI15" s="14"/>
      <c r="RCK15" s="14"/>
      <c r="RCM15" s="14"/>
      <c r="RCO15" s="14"/>
      <c r="RCQ15" s="14"/>
      <c r="RCS15" s="14"/>
      <c r="RCU15" s="14"/>
      <c r="RCW15" s="14"/>
      <c r="RCY15" s="14"/>
      <c r="RDA15" s="14"/>
      <c r="RDC15" s="14"/>
      <c r="RDE15" s="14"/>
      <c r="RDG15" s="14"/>
      <c r="RDI15" s="14"/>
      <c r="RDK15" s="14"/>
      <c r="RDM15" s="14"/>
      <c r="RDO15" s="14"/>
      <c r="RDQ15" s="14"/>
      <c r="RDS15" s="14"/>
      <c r="RDU15" s="14"/>
      <c r="RDW15" s="14"/>
      <c r="RDY15" s="14"/>
      <c r="REA15" s="14"/>
      <c r="REC15" s="14"/>
      <c r="REE15" s="14"/>
      <c r="REG15" s="14"/>
      <c r="REI15" s="14"/>
      <c r="REK15" s="14"/>
      <c r="REM15" s="14"/>
      <c r="REO15" s="14"/>
      <c r="REQ15" s="14"/>
      <c r="RES15" s="14"/>
      <c r="REU15" s="14"/>
      <c r="REW15" s="14"/>
      <c r="REY15" s="14"/>
      <c r="RFA15" s="14"/>
      <c r="RFC15" s="14"/>
      <c r="RFE15" s="14"/>
      <c r="RFG15" s="14"/>
      <c r="RFI15" s="14"/>
      <c r="RFK15" s="14"/>
      <c r="RFM15" s="14"/>
      <c r="RFO15" s="14"/>
      <c r="RFQ15" s="14"/>
      <c r="RFS15" s="14"/>
      <c r="RFU15" s="14"/>
      <c r="RFW15" s="14"/>
      <c r="RFY15" s="14"/>
      <c r="RGA15" s="14"/>
      <c r="RGC15" s="14"/>
      <c r="RGE15" s="14"/>
      <c r="RGG15" s="14"/>
      <c r="RGI15" s="14"/>
      <c r="RGK15" s="14"/>
      <c r="RGM15" s="14"/>
      <c r="RGO15" s="14"/>
      <c r="RGQ15" s="14"/>
      <c r="RGS15" s="14"/>
      <c r="RGU15" s="14"/>
      <c r="RGW15" s="14"/>
      <c r="RGY15" s="14"/>
      <c r="RHA15" s="14"/>
      <c r="RHC15" s="14"/>
      <c r="RHE15" s="14"/>
      <c r="RHG15" s="14"/>
      <c r="RHI15" s="14"/>
      <c r="RHK15" s="14"/>
      <c r="RHM15" s="14"/>
      <c r="RHO15" s="14"/>
      <c r="RHQ15" s="14"/>
      <c r="RHS15" s="14"/>
      <c r="RHU15" s="14"/>
      <c r="RHW15" s="14"/>
      <c r="RHY15" s="14"/>
      <c r="RIA15" s="14"/>
      <c r="RIC15" s="14"/>
      <c r="RIE15" s="14"/>
      <c r="RIG15" s="14"/>
      <c r="RII15" s="14"/>
      <c r="RIK15" s="14"/>
      <c r="RIM15" s="14"/>
      <c r="RIO15" s="14"/>
      <c r="RIQ15" s="14"/>
      <c r="RIS15" s="14"/>
      <c r="RIU15" s="14"/>
      <c r="RIW15" s="14"/>
      <c r="RIY15" s="14"/>
      <c r="RJA15" s="14"/>
      <c r="RJC15" s="14"/>
      <c r="RJE15" s="14"/>
      <c r="RJG15" s="14"/>
      <c r="RJI15" s="14"/>
      <c r="RJK15" s="14"/>
      <c r="RJM15" s="14"/>
      <c r="RJO15" s="14"/>
      <c r="RJQ15" s="14"/>
      <c r="RJS15" s="14"/>
      <c r="RJU15" s="14"/>
      <c r="RJW15" s="14"/>
      <c r="RJY15" s="14"/>
      <c r="RKA15" s="14"/>
      <c r="RKC15" s="14"/>
      <c r="RKE15" s="14"/>
      <c r="RKG15" s="14"/>
      <c r="RKI15" s="14"/>
      <c r="RKK15" s="14"/>
      <c r="RKM15" s="14"/>
      <c r="RKO15" s="14"/>
      <c r="RKQ15" s="14"/>
      <c r="RKS15" s="14"/>
      <c r="RKU15" s="14"/>
      <c r="RKW15" s="14"/>
      <c r="RKY15" s="14"/>
      <c r="RLA15" s="14"/>
      <c r="RLC15" s="14"/>
      <c r="RLE15" s="14"/>
      <c r="RLG15" s="14"/>
      <c r="RLI15" s="14"/>
      <c r="RLK15" s="14"/>
      <c r="RLM15" s="14"/>
      <c r="RLO15" s="14"/>
      <c r="RLQ15" s="14"/>
      <c r="RLS15" s="14"/>
      <c r="RLU15" s="14"/>
      <c r="RLW15" s="14"/>
      <c r="RLY15" s="14"/>
      <c r="RMA15" s="14"/>
      <c r="RMC15" s="14"/>
      <c r="RME15" s="14"/>
      <c r="RMG15" s="14"/>
      <c r="RMI15" s="14"/>
      <c r="RMK15" s="14"/>
      <c r="RMM15" s="14"/>
      <c r="RMO15" s="14"/>
      <c r="RMQ15" s="14"/>
      <c r="RMS15" s="14"/>
      <c r="RMU15" s="14"/>
      <c r="RMW15" s="14"/>
      <c r="RMY15" s="14"/>
      <c r="RNA15" s="14"/>
      <c r="RNC15" s="14"/>
      <c r="RNE15" s="14"/>
      <c r="RNG15" s="14"/>
      <c r="RNI15" s="14"/>
      <c r="RNK15" s="14"/>
      <c r="RNM15" s="14"/>
      <c r="RNO15" s="14"/>
      <c r="RNQ15" s="14"/>
      <c r="RNS15" s="14"/>
      <c r="RNU15" s="14"/>
      <c r="RNW15" s="14"/>
      <c r="RNY15" s="14"/>
      <c r="ROA15" s="14"/>
      <c r="ROC15" s="14"/>
      <c r="ROE15" s="14"/>
      <c r="ROG15" s="14"/>
      <c r="ROI15" s="14"/>
      <c r="ROK15" s="14"/>
      <c r="ROM15" s="14"/>
      <c r="ROO15" s="14"/>
      <c r="ROQ15" s="14"/>
      <c r="ROS15" s="14"/>
      <c r="ROU15" s="14"/>
      <c r="ROW15" s="14"/>
      <c r="ROY15" s="14"/>
      <c r="RPA15" s="14"/>
      <c r="RPC15" s="14"/>
      <c r="RPE15" s="14"/>
      <c r="RPG15" s="14"/>
      <c r="RPI15" s="14"/>
      <c r="RPK15" s="14"/>
      <c r="RPM15" s="14"/>
      <c r="RPO15" s="14"/>
      <c r="RPQ15" s="14"/>
      <c r="RPS15" s="14"/>
      <c r="RPU15" s="14"/>
      <c r="RPW15" s="14"/>
      <c r="RPY15" s="14"/>
      <c r="RQA15" s="14"/>
      <c r="RQC15" s="14"/>
      <c r="RQE15" s="14"/>
      <c r="RQG15" s="14"/>
      <c r="RQI15" s="14"/>
      <c r="RQK15" s="14"/>
      <c r="RQM15" s="14"/>
      <c r="RQO15" s="14"/>
      <c r="RQQ15" s="14"/>
      <c r="RQS15" s="14"/>
      <c r="RQU15" s="14"/>
      <c r="RQW15" s="14"/>
      <c r="RQY15" s="14"/>
      <c r="RRA15" s="14"/>
      <c r="RRC15" s="14"/>
      <c r="RRE15" s="14"/>
      <c r="RRG15" s="14"/>
      <c r="RRI15" s="14"/>
      <c r="RRK15" s="14"/>
      <c r="RRM15" s="14"/>
      <c r="RRO15" s="14"/>
      <c r="RRQ15" s="14"/>
      <c r="RRS15" s="14"/>
      <c r="RRU15" s="14"/>
      <c r="RRW15" s="14"/>
      <c r="RRY15" s="14"/>
      <c r="RSA15" s="14"/>
      <c r="RSC15" s="14"/>
      <c r="RSE15" s="14"/>
      <c r="RSG15" s="14"/>
      <c r="RSI15" s="14"/>
      <c r="RSK15" s="14"/>
      <c r="RSM15" s="14"/>
      <c r="RSO15" s="14"/>
      <c r="RSQ15" s="14"/>
      <c r="RSS15" s="14"/>
      <c r="RSU15" s="14"/>
      <c r="RSW15" s="14"/>
      <c r="RSY15" s="14"/>
      <c r="RTA15" s="14"/>
      <c r="RTC15" s="14"/>
      <c r="RTE15" s="14"/>
      <c r="RTG15" s="14"/>
      <c r="RTI15" s="14"/>
      <c r="RTK15" s="14"/>
      <c r="RTM15" s="14"/>
      <c r="RTO15" s="14"/>
      <c r="RTQ15" s="14"/>
      <c r="RTS15" s="14"/>
      <c r="RTU15" s="14"/>
      <c r="RTW15" s="14"/>
      <c r="RTY15" s="14"/>
      <c r="RUA15" s="14"/>
      <c r="RUC15" s="14"/>
      <c r="RUE15" s="14"/>
      <c r="RUG15" s="14"/>
      <c r="RUI15" s="14"/>
      <c r="RUK15" s="14"/>
      <c r="RUM15" s="14"/>
      <c r="RUO15" s="14"/>
      <c r="RUQ15" s="14"/>
      <c r="RUS15" s="14"/>
      <c r="RUU15" s="14"/>
      <c r="RUW15" s="14"/>
      <c r="RUY15" s="14"/>
      <c r="RVA15" s="14"/>
      <c r="RVC15" s="14"/>
      <c r="RVE15" s="14"/>
      <c r="RVG15" s="14"/>
      <c r="RVI15" s="14"/>
      <c r="RVK15" s="14"/>
      <c r="RVM15" s="14"/>
      <c r="RVO15" s="14"/>
      <c r="RVQ15" s="14"/>
      <c r="RVS15" s="14"/>
      <c r="RVU15" s="14"/>
      <c r="RVW15" s="14"/>
      <c r="RVY15" s="14"/>
      <c r="RWA15" s="14"/>
      <c r="RWC15" s="14"/>
      <c r="RWE15" s="14"/>
      <c r="RWG15" s="14"/>
      <c r="RWI15" s="14"/>
      <c r="RWK15" s="14"/>
      <c r="RWM15" s="14"/>
      <c r="RWO15" s="14"/>
      <c r="RWQ15" s="14"/>
      <c r="RWS15" s="14"/>
      <c r="RWU15" s="14"/>
      <c r="RWW15" s="14"/>
      <c r="RWY15" s="14"/>
      <c r="RXA15" s="14"/>
      <c r="RXC15" s="14"/>
      <c r="RXE15" s="14"/>
      <c r="RXG15" s="14"/>
      <c r="RXI15" s="14"/>
      <c r="RXK15" s="14"/>
      <c r="RXM15" s="14"/>
      <c r="RXO15" s="14"/>
      <c r="RXQ15" s="14"/>
      <c r="RXS15" s="14"/>
      <c r="RXU15" s="14"/>
      <c r="RXW15" s="14"/>
      <c r="RXY15" s="14"/>
      <c r="RYA15" s="14"/>
      <c r="RYC15" s="14"/>
      <c r="RYE15" s="14"/>
      <c r="RYG15" s="14"/>
      <c r="RYI15" s="14"/>
      <c r="RYK15" s="14"/>
      <c r="RYM15" s="14"/>
      <c r="RYO15" s="14"/>
      <c r="RYQ15" s="14"/>
      <c r="RYS15" s="14"/>
      <c r="RYU15" s="14"/>
      <c r="RYW15" s="14"/>
      <c r="RYY15" s="14"/>
      <c r="RZA15" s="14"/>
      <c r="RZC15" s="14"/>
      <c r="RZE15" s="14"/>
      <c r="RZG15" s="14"/>
      <c r="RZI15" s="14"/>
      <c r="RZK15" s="14"/>
      <c r="RZM15" s="14"/>
      <c r="RZO15" s="14"/>
      <c r="RZQ15" s="14"/>
      <c r="RZS15" s="14"/>
      <c r="RZU15" s="14"/>
      <c r="RZW15" s="14"/>
      <c r="RZY15" s="14"/>
      <c r="SAA15" s="14"/>
      <c r="SAC15" s="14"/>
      <c r="SAE15" s="14"/>
      <c r="SAG15" s="14"/>
      <c r="SAI15" s="14"/>
      <c r="SAK15" s="14"/>
      <c r="SAM15" s="14"/>
      <c r="SAO15" s="14"/>
      <c r="SAQ15" s="14"/>
      <c r="SAS15" s="14"/>
      <c r="SAU15" s="14"/>
      <c r="SAW15" s="14"/>
      <c r="SAY15" s="14"/>
      <c r="SBA15" s="14"/>
      <c r="SBC15" s="14"/>
      <c r="SBE15" s="14"/>
      <c r="SBG15" s="14"/>
      <c r="SBI15" s="14"/>
      <c r="SBK15" s="14"/>
      <c r="SBM15" s="14"/>
      <c r="SBO15" s="14"/>
      <c r="SBQ15" s="14"/>
      <c r="SBS15" s="14"/>
      <c r="SBU15" s="14"/>
      <c r="SBW15" s="14"/>
      <c r="SBY15" s="14"/>
      <c r="SCA15" s="14"/>
      <c r="SCC15" s="14"/>
      <c r="SCE15" s="14"/>
      <c r="SCG15" s="14"/>
      <c r="SCI15" s="14"/>
      <c r="SCK15" s="14"/>
      <c r="SCM15" s="14"/>
      <c r="SCO15" s="14"/>
      <c r="SCQ15" s="14"/>
      <c r="SCS15" s="14"/>
      <c r="SCU15" s="14"/>
      <c r="SCW15" s="14"/>
      <c r="SCY15" s="14"/>
      <c r="SDA15" s="14"/>
      <c r="SDC15" s="14"/>
      <c r="SDE15" s="14"/>
      <c r="SDG15" s="14"/>
      <c r="SDI15" s="14"/>
      <c r="SDK15" s="14"/>
      <c r="SDM15" s="14"/>
      <c r="SDO15" s="14"/>
      <c r="SDQ15" s="14"/>
      <c r="SDS15" s="14"/>
      <c r="SDU15" s="14"/>
      <c r="SDW15" s="14"/>
      <c r="SDY15" s="14"/>
      <c r="SEA15" s="14"/>
      <c r="SEC15" s="14"/>
      <c r="SEE15" s="14"/>
      <c r="SEG15" s="14"/>
      <c r="SEI15" s="14"/>
      <c r="SEK15" s="14"/>
      <c r="SEM15" s="14"/>
      <c r="SEO15" s="14"/>
      <c r="SEQ15" s="14"/>
      <c r="SES15" s="14"/>
      <c r="SEU15" s="14"/>
      <c r="SEW15" s="14"/>
      <c r="SEY15" s="14"/>
      <c r="SFA15" s="14"/>
      <c r="SFC15" s="14"/>
      <c r="SFE15" s="14"/>
      <c r="SFG15" s="14"/>
      <c r="SFI15" s="14"/>
      <c r="SFK15" s="14"/>
      <c r="SFM15" s="14"/>
      <c r="SFO15" s="14"/>
      <c r="SFQ15" s="14"/>
      <c r="SFS15" s="14"/>
      <c r="SFU15" s="14"/>
      <c r="SFW15" s="14"/>
      <c r="SFY15" s="14"/>
      <c r="SGA15" s="14"/>
      <c r="SGC15" s="14"/>
      <c r="SGE15" s="14"/>
      <c r="SGG15" s="14"/>
      <c r="SGI15" s="14"/>
      <c r="SGK15" s="14"/>
      <c r="SGM15" s="14"/>
      <c r="SGO15" s="14"/>
      <c r="SGQ15" s="14"/>
      <c r="SGS15" s="14"/>
      <c r="SGU15" s="14"/>
      <c r="SGW15" s="14"/>
      <c r="SGY15" s="14"/>
      <c r="SHA15" s="14"/>
      <c r="SHC15" s="14"/>
      <c r="SHE15" s="14"/>
      <c r="SHG15" s="14"/>
      <c r="SHI15" s="14"/>
      <c r="SHK15" s="14"/>
      <c r="SHM15" s="14"/>
      <c r="SHO15" s="14"/>
      <c r="SHQ15" s="14"/>
      <c r="SHS15" s="14"/>
      <c r="SHU15" s="14"/>
      <c r="SHW15" s="14"/>
      <c r="SHY15" s="14"/>
      <c r="SIA15" s="14"/>
      <c r="SIC15" s="14"/>
      <c r="SIE15" s="14"/>
      <c r="SIG15" s="14"/>
      <c r="SII15" s="14"/>
      <c r="SIK15" s="14"/>
      <c r="SIM15" s="14"/>
      <c r="SIO15" s="14"/>
      <c r="SIQ15" s="14"/>
      <c r="SIS15" s="14"/>
      <c r="SIU15" s="14"/>
      <c r="SIW15" s="14"/>
      <c r="SIY15" s="14"/>
      <c r="SJA15" s="14"/>
      <c r="SJC15" s="14"/>
      <c r="SJE15" s="14"/>
      <c r="SJG15" s="14"/>
      <c r="SJI15" s="14"/>
      <c r="SJK15" s="14"/>
      <c r="SJM15" s="14"/>
      <c r="SJO15" s="14"/>
      <c r="SJQ15" s="14"/>
      <c r="SJS15" s="14"/>
      <c r="SJU15" s="14"/>
      <c r="SJW15" s="14"/>
      <c r="SJY15" s="14"/>
      <c r="SKA15" s="14"/>
      <c r="SKC15" s="14"/>
      <c r="SKE15" s="14"/>
      <c r="SKG15" s="14"/>
      <c r="SKI15" s="14"/>
      <c r="SKK15" s="14"/>
      <c r="SKM15" s="14"/>
      <c r="SKO15" s="14"/>
      <c r="SKQ15" s="14"/>
      <c r="SKS15" s="14"/>
      <c r="SKU15" s="14"/>
      <c r="SKW15" s="14"/>
      <c r="SKY15" s="14"/>
      <c r="SLA15" s="14"/>
      <c r="SLC15" s="14"/>
      <c r="SLE15" s="14"/>
      <c r="SLG15" s="14"/>
      <c r="SLI15" s="14"/>
      <c r="SLK15" s="14"/>
      <c r="SLM15" s="14"/>
      <c r="SLO15" s="14"/>
      <c r="SLQ15" s="14"/>
      <c r="SLS15" s="14"/>
      <c r="SLU15" s="14"/>
      <c r="SLW15" s="14"/>
      <c r="SLY15" s="14"/>
      <c r="SMA15" s="14"/>
      <c r="SMC15" s="14"/>
      <c r="SME15" s="14"/>
      <c r="SMG15" s="14"/>
      <c r="SMI15" s="14"/>
      <c r="SMK15" s="14"/>
      <c r="SMM15" s="14"/>
      <c r="SMO15" s="14"/>
      <c r="SMQ15" s="14"/>
      <c r="SMS15" s="14"/>
      <c r="SMU15" s="14"/>
      <c r="SMW15" s="14"/>
      <c r="SMY15" s="14"/>
      <c r="SNA15" s="14"/>
      <c r="SNC15" s="14"/>
      <c r="SNE15" s="14"/>
      <c r="SNG15" s="14"/>
      <c r="SNI15" s="14"/>
      <c r="SNK15" s="14"/>
      <c r="SNM15" s="14"/>
      <c r="SNO15" s="14"/>
      <c r="SNQ15" s="14"/>
      <c r="SNS15" s="14"/>
      <c r="SNU15" s="14"/>
      <c r="SNW15" s="14"/>
      <c r="SNY15" s="14"/>
      <c r="SOA15" s="14"/>
      <c r="SOC15" s="14"/>
      <c r="SOE15" s="14"/>
      <c r="SOG15" s="14"/>
      <c r="SOI15" s="14"/>
      <c r="SOK15" s="14"/>
      <c r="SOM15" s="14"/>
      <c r="SOO15" s="14"/>
      <c r="SOQ15" s="14"/>
      <c r="SOS15" s="14"/>
      <c r="SOU15" s="14"/>
      <c r="SOW15" s="14"/>
      <c r="SOY15" s="14"/>
      <c r="SPA15" s="14"/>
      <c r="SPC15" s="14"/>
      <c r="SPE15" s="14"/>
      <c r="SPG15" s="14"/>
      <c r="SPI15" s="14"/>
      <c r="SPK15" s="14"/>
      <c r="SPM15" s="14"/>
      <c r="SPO15" s="14"/>
      <c r="SPQ15" s="14"/>
      <c r="SPS15" s="14"/>
      <c r="SPU15" s="14"/>
      <c r="SPW15" s="14"/>
      <c r="SPY15" s="14"/>
      <c r="SQA15" s="14"/>
      <c r="SQC15" s="14"/>
      <c r="SQE15" s="14"/>
      <c r="SQG15" s="14"/>
      <c r="SQI15" s="14"/>
      <c r="SQK15" s="14"/>
      <c r="SQM15" s="14"/>
      <c r="SQO15" s="14"/>
      <c r="SQQ15" s="14"/>
      <c r="SQS15" s="14"/>
      <c r="SQU15" s="14"/>
      <c r="SQW15" s="14"/>
      <c r="SQY15" s="14"/>
      <c r="SRA15" s="14"/>
      <c r="SRC15" s="14"/>
      <c r="SRE15" s="14"/>
      <c r="SRG15" s="14"/>
      <c r="SRI15" s="14"/>
      <c r="SRK15" s="14"/>
      <c r="SRM15" s="14"/>
      <c r="SRO15" s="14"/>
      <c r="SRQ15" s="14"/>
      <c r="SRS15" s="14"/>
      <c r="SRU15" s="14"/>
      <c r="SRW15" s="14"/>
      <c r="SRY15" s="14"/>
      <c r="SSA15" s="14"/>
      <c r="SSC15" s="14"/>
      <c r="SSE15" s="14"/>
      <c r="SSG15" s="14"/>
      <c r="SSI15" s="14"/>
      <c r="SSK15" s="14"/>
      <c r="SSM15" s="14"/>
      <c r="SSO15" s="14"/>
      <c r="SSQ15" s="14"/>
      <c r="SSS15" s="14"/>
      <c r="SSU15" s="14"/>
      <c r="SSW15" s="14"/>
      <c r="SSY15" s="14"/>
      <c r="STA15" s="14"/>
      <c r="STC15" s="14"/>
      <c r="STE15" s="14"/>
      <c r="STG15" s="14"/>
      <c r="STI15" s="14"/>
      <c r="STK15" s="14"/>
      <c r="STM15" s="14"/>
      <c r="STO15" s="14"/>
      <c r="STQ15" s="14"/>
      <c r="STS15" s="14"/>
      <c r="STU15" s="14"/>
      <c r="STW15" s="14"/>
      <c r="STY15" s="14"/>
      <c r="SUA15" s="14"/>
      <c r="SUC15" s="14"/>
      <c r="SUE15" s="14"/>
      <c r="SUG15" s="14"/>
      <c r="SUI15" s="14"/>
      <c r="SUK15" s="14"/>
      <c r="SUM15" s="14"/>
      <c r="SUO15" s="14"/>
      <c r="SUQ15" s="14"/>
      <c r="SUS15" s="14"/>
      <c r="SUU15" s="14"/>
      <c r="SUW15" s="14"/>
      <c r="SUY15" s="14"/>
      <c r="SVA15" s="14"/>
      <c r="SVC15" s="14"/>
      <c r="SVE15" s="14"/>
      <c r="SVG15" s="14"/>
      <c r="SVI15" s="14"/>
      <c r="SVK15" s="14"/>
      <c r="SVM15" s="14"/>
      <c r="SVO15" s="14"/>
      <c r="SVQ15" s="14"/>
      <c r="SVS15" s="14"/>
      <c r="SVU15" s="14"/>
      <c r="SVW15" s="14"/>
      <c r="SVY15" s="14"/>
      <c r="SWA15" s="14"/>
      <c r="SWC15" s="14"/>
      <c r="SWE15" s="14"/>
      <c r="SWG15" s="14"/>
      <c r="SWI15" s="14"/>
      <c r="SWK15" s="14"/>
      <c r="SWM15" s="14"/>
      <c r="SWO15" s="14"/>
      <c r="SWQ15" s="14"/>
      <c r="SWS15" s="14"/>
      <c r="SWU15" s="14"/>
      <c r="SWW15" s="14"/>
      <c r="SWY15" s="14"/>
      <c r="SXA15" s="14"/>
      <c r="SXC15" s="14"/>
      <c r="SXE15" s="14"/>
      <c r="SXG15" s="14"/>
      <c r="SXI15" s="14"/>
      <c r="SXK15" s="14"/>
      <c r="SXM15" s="14"/>
      <c r="SXO15" s="14"/>
      <c r="SXQ15" s="14"/>
      <c r="SXS15" s="14"/>
      <c r="SXU15" s="14"/>
      <c r="SXW15" s="14"/>
      <c r="SXY15" s="14"/>
      <c r="SYA15" s="14"/>
      <c r="SYC15" s="14"/>
      <c r="SYE15" s="14"/>
      <c r="SYG15" s="14"/>
      <c r="SYI15" s="14"/>
      <c r="SYK15" s="14"/>
      <c r="SYM15" s="14"/>
      <c r="SYO15" s="14"/>
      <c r="SYQ15" s="14"/>
      <c r="SYS15" s="14"/>
      <c r="SYU15" s="14"/>
      <c r="SYW15" s="14"/>
      <c r="SYY15" s="14"/>
      <c r="SZA15" s="14"/>
      <c r="SZC15" s="14"/>
      <c r="SZE15" s="14"/>
      <c r="SZG15" s="14"/>
      <c r="SZI15" s="14"/>
      <c r="SZK15" s="14"/>
      <c r="SZM15" s="14"/>
      <c r="SZO15" s="14"/>
      <c r="SZQ15" s="14"/>
      <c r="SZS15" s="14"/>
      <c r="SZU15" s="14"/>
      <c r="SZW15" s="14"/>
      <c r="SZY15" s="14"/>
      <c r="TAA15" s="14"/>
      <c r="TAC15" s="14"/>
      <c r="TAE15" s="14"/>
      <c r="TAG15" s="14"/>
      <c r="TAI15" s="14"/>
      <c r="TAK15" s="14"/>
      <c r="TAM15" s="14"/>
      <c r="TAO15" s="14"/>
      <c r="TAQ15" s="14"/>
      <c r="TAS15" s="14"/>
      <c r="TAU15" s="14"/>
      <c r="TAW15" s="14"/>
      <c r="TAY15" s="14"/>
      <c r="TBA15" s="14"/>
      <c r="TBC15" s="14"/>
      <c r="TBE15" s="14"/>
      <c r="TBG15" s="14"/>
      <c r="TBI15" s="14"/>
      <c r="TBK15" s="14"/>
      <c r="TBM15" s="14"/>
      <c r="TBO15" s="14"/>
      <c r="TBQ15" s="14"/>
      <c r="TBS15" s="14"/>
      <c r="TBU15" s="14"/>
      <c r="TBW15" s="14"/>
      <c r="TBY15" s="14"/>
      <c r="TCA15" s="14"/>
      <c r="TCC15" s="14"/>
      <c r="TCE15" s="14"/>
      <c r="TCG15" s="14"/>
      <c r="TCI15" s="14"/>
      <c r="TCK15" s="14"/>
      <c r="TCM15" s="14"/>
      <c r="TCO15" s="14"/>
      <c r="TCQ15" s="14"/>
      <c r="TCS15" s="14"/>
      <c r="TCU15" s="14"/>
      <c r="TCW15" s="14"/>
      <c r="TCY15" s="14"/>
      <c r="TDA15" s="14"/>
      <c r="TDC15" s="14"/>
      <c r="TDE15" s="14"/>
      <c r="TDG15" s="14"/>
      <c r="TDI15" s="14"/>
      <c r="TDK15" s="14"/>
      <c r="TDM15" s="14"/>
      <c r="TDO15" s="14"/>
      <c r="TDQ15" s="14"/>
      <c r="TDS15" s="14"/>
      <c r="TDU15" s="14"/>
      <c r="TDW15" s="14"/>
      <c r="TDY15" s="14"/>
      <c r="TEA15" s="14"/>
      <c r="TEC15" s="14"/>
      <c r="TEE15" s="14"/>
      <c r="TEG15" s="14"/>
      <c r="TEI15" s="14"/>
      <c r="TEK15" s="14"/>
      <c r="TEM15" s="14"/>
      <c r="TEO15" s="14"/>
      <c r="TEQ15" s="14"/>
      <c r="TES15" s="14"/>
      <c r="TEU15" s="14"/>
      <c r="TEW15" s="14"/>
      <c r="TEY15" s="14"/>
      <c r="TFA15" s="14"/>
      <c r="TFC15" s="14"/>
      <c r="TFE15" s="14"/>
      <c r="TFG15" s="14"/>
      <c r="TFI15" s="14"/>
      <c r="TFK15" s="14"/>
      <c r="TFM15" s="14"/>
      <c r="TFO15" s="14"/>
      <c r="TFQ15" s="14"/>
      <c r="TFS15" s="14"/>
      <c r="TFU15" s="14"/>
      <c r="TFW15" s="14"/>
      <c r="TFY15" s="14"/>
      <c r="TGA15" s="14"/>
      <c r="TGC15" s="14"/>
      <c r="TGE15" s="14"/>
      <c r="TGG15" s="14"/>
      <c r="TGI15" s="14"/>
      <c r="TGK15" s="14"/>
      <c r="TGM15" s="14"/>
      <c r="TGO15" s="14"/>
      <c r="TGQ15" s="14"/>
      <c r="TGS15" s="14"/>
      <c r="TGU15" s="14"/>
      <c r="TGW15" s="14"/>
      <c r="TGY15" s="14"/>
      <c r="THA15" s="14"/>
      <c r="THC15" s="14"/>
      <c r="THE15" s="14"/>
      <c r="THG15" s="14"/>
      <c r="THI15" s="14"/>
      <c r="THK15" s="14"/>
      <c r="THM15" s="14"/>
      <c r="THO15" s="14"/>
      <c r="THQ15" s="14"/>
      <c r="THS15" s="14"/>
      <c r="THU15" s="14"/>
      <c r="THW15" s="14"/>
      <c r="THY15" s="14"/>
      <c r="TIA15" s="14"/>
      <c r="TIC15" s="14"/>
      <c r="TIE15" s="14"/>
      <c r="TIG15" s="14"/>
      <c r="TII15" s="14"/>
      <c r="TIK15" s="14"/>
      <c r="TIM15" s="14"/>
      <c r="TIO15" s="14"/>
      <c r="TIQ15" s="14"/>
      <c r="TIS15" s="14"/>
      <c r="TIU15" s="14"/>
      <c r="TIW15" s="14"/>
      <c r="TIY15" s="14"/>
      <c r="TJA15" s="14"/>
      <c r="TJC15" s="14"/>
      <c r="TJE15" s="14"/>
      <c r="TJG15" s="14"/>
      <c r="TJI15" s="14"/>
      <c r="TJK15" s="14"/>
      <c r="TJM15" s="14"/>
      <c r="TJO15" s="14"/>
      <c r="TJQ15" s="14"/>
      <c r="TJS15" s="14"/>
      <c r="TJU15" s="14"/>
      <c r="TJW15" s="14"/>
      <c r="TJY15" s="14"/>
      <c r="TKA15" s="14"/>
      <c r="TKC15" s="14"/>
      <c r="TKE15" s="14"/>
      <c r="TKG15" s="14"/>
      <c r="TKI15" s="14"/>
      <c r="TKK15" s="14"/>
      <c r="TKM15" s="14"/>
      <c r="TKO15" s="14"/>
      <c r="TKQ15" s="14"/>
      <c r="TKS15" s="14"/>
      <c r="TKU15" s="14"/>
      <c r="TKW15" s="14"/>
      <c r="TKY15" s="14"/>
      <c r="TLA15" s="14"/>
      <c r="TLC15" s="14"/>
      <c r="TLE15" s="14"/>
      <c r="TLG15" s="14"/>
      <c r="TLI15" s="14"/>
      <c r="TLK15" s="14"/>
      <c r="TLM15" s="14"/>
      <c r="TLO15" s="14"/>
      <c r="TLQ15" s="14"/>
      <c r="TLS15" s="14"/>
      <c r="TLU15" s="14"/>
      <c r="TLW15" s="14"/>
      <c r="TLY15" s="14"/>
      <c r="TMA15" s="14"/>
      <c r="TMC15" s="14"/>
      <c r="TME15" s="14"/>
      <c r="TMG15" s="14"/>
      <c r="TMI15" s="14"/>
      <c r="TMK15" s="14"/>
      <c r="TMM15" s="14"/>
      <c r="TMO15" s="14"/>
      <c r="TMQ15" s="14"/>
      <c r="TMS15" s="14"/>
      <c r="TMU15" s="14"/>
      <c r="TMW15" s="14"/>
      <c r="TMY15" s="14"/>
      <c r="TNA15" s="14"/>
      <c r="TNC15" s="14"/>
      <c r="TNE15" s="14"/>
      <c r="TNG15" s="14"/>
      <c r="TNI15" s="14"/>
      <c r="TNK15" s="14"/>
      <c r="TNM15" s="14"/>
      <c r="TNO15" s="14"/>
      <c r="TNQ15" s="14"/>
      <c r="TNS15" s="14"/>
      <c r="TNU15" s="14"/>
      <c r="TNW15" s="14"/>
      <c r="TNY15" s="14"/>
      <c r="TOA15" s="14"/>
      <c r="TOC15" s="14"/>
      <c r="TOE15" s="14"/>
      <c r="TOG15" s="14"/>
      <c r="TOI15" s="14"/>
      <c r="TOK15" s="14"/>
      <c r="TOM15" s="14"/>
      <c r="TOO15" s="14"/>
      <c r="TOQ15" s="14"/>
      <c r="TOS15" s="14"/>
      <c r="TOU15" s="14"/>
      <c r="TOW15" s="14"/>
      <c r="TOY15" s="14"/>
      <c r="TPA15" s="14"/>
      <c r="TPC15" s="14"/>
      <c r="TPE15" s="14"/>
      <c r="TPG15" s="14"/>
      <c r="TPI15" s="14"/>
      <c r="TPK15" s="14"/>
      <c r="TPM15" s="14"/>
      <c r="TPO15" s="14"/>
      <c r="TPQ15" s="14"/>
      <c r="TPS15" s="14"/>
      <c r="TPU15" s="14"/>
      <c r="TPW15" s="14"/>
      <c r="TPY15" s="14"/>
      <c r="TQA15" s="14"/>
      <c r="TQC15" s="14"/>
      <c r="TQE15" s="14"/>
      <c r="TQG15" s="14"/>
      <c r="TQI15" s="14"/>
      <c r="TQK15" s="14"/>
      <c r="TQM15" s="14"/>
      <c r="TQO15" s="14"/>
      <c r="TQQ15" s="14"/>
      <c r="TQS15" s="14"/>
      <c r="TQU15" s="14"/>
      <c r="TQW15" s="14"/>
      <c r="TQY15" s="14"/>
      <c r="TRA15" s="14"/>
      <c r="TRC15" s="14"/>
      <c r="TRE15" s="14"/>
      <c r="TRG15" s="14"/>
      <c r="TRI15" s="14"/>
      <c r="TRK15" s="14"/>
      <c r="TRM15" s="14"/>
      <c r="TRO15" s="14"/>
      <c r="TRQ15" s="14"/>
      <c r="TRS15" s="14"/>
      <c r="TRU15" s="14"/>
      <c r="TRW15" s="14"/>
      <c r="TRY15" s="14"/>
      <c r="TSA15" s="14"/>
      <c r="TSC15" s="14"/>
      <c r="TSE15" s="14"/>
      <c r="TSG15" s="14"/>
      <c r="TSI15" s="14"/>
      <c r="TSK15" s="14"/>
      <c r="TSM15" s="14"/>
      <c r="TSO15" s="14"/>
      <c r="TSQ15" s="14"/>
      <c r="TSS15" s="14"/>
      <c r="TSU15" s="14"/>
      <c r="TSW15" s="14"/>
      <c r="TSY15" s="14"/>
      <c r="TTA15" s="14"/>
      <c r="TTC15" s="14"/>
      <c r="TTE15" s="14"/>
      <c r="TTG15" s="14"/>
      <c r="TTI15" s="14"/>
      <c r="TTK15" s="14"/>
      <c r="TTM15" s="14"/>
      <c r="TTO15" s="14"/>
      <c r="TTQ15" s="14"/>
      <c r="TTS15" s="14"/>
      <c r="TTU15" s="14"/>
      <c r="TTW15" s="14"/>
      <c r="TTY15" s="14"/>
      <c r="TUA15" s="14"/>
      <c r="TUC15" s="14"/>
      <c r="TUE15" s="14"/>
      <c r="TUG15" s="14"/>
      <c r="TUI15" s="14"/>
      <c r="TUK15" s="14"/>
      <c r="TUM15" s="14"/>
      <c r="TUO15" s="14"/>
      <c r="TUQ15" s="14"/>
      <c r="TUS15" s="14"/>
      <c r="TUU15" s="14"/>
      <c r="TUW15" s="14"/>
      <c r="TUY15" s="14"/>
      <c r="TVA15" s="14"/>
      <c r="TVC15" s="14"/>
      <c r="TVE15" s="14"/>
      <c r="TVG15" s="14"/>
      <c r="TVI15" s="14"/>
      <c r="TVK15" s="14"/>
      <c r="TVM15" s="14"/>
      <c r="TVO15" s="14"/>
      <c r="TVQ15" s="14"/>
      <c r="TVS15" s="14"/>
      <c r="TVU15" s="14"/>
      <c r="TVW15" s="14"/>
      <c r="TVY15" s="14"/>
      <c r="TWA15" s="14"/>
      <c r="TWC15" s="14"/>
      <c r="TWE15" s="14"/>
      <c r="TWG15" s="14"/>
      <c r="TWI15" s="14"/>
      <c r="TWK15" s="14"/>
      <c r="TWM15" s="14"/>
      <c r="TWO15" s="14"/>
      <c r="TWQ15" s="14"/>
      <c r="TWS15" s="14"/>
      <c r="TWU15" s="14"/>
      <c r="TWW15" s="14"/>
      <c r="TWY15" s="14"/>
      <c r="TXA15" s="14"/>
      <c r="TXC15" s="14"/>
      <c r="TXE15" s="14"/>
      <c r="TXG15" s="14"/>
      <c r="TXI15" s="14"/>
      <c r="TXK15" s="14"/>
      <c r="TXM15" s="14"/>
      <c r="TXO15" s="14"/>
      <c r="TXQ15" s="14"/>
      <c r="TXS15" s="14"/>
      <c r="TXU15" s="14"/>
      <c r="TXW15" s="14"/>
      <c r="TXY15" s="14"/>
      <c r="TYA15" s="14"/>
      <c r="TYC15" s="14"/>
      <c r="TYE15" s="14"/>
      <c r="TYG15" s="14"/>
      <c r="TYI15" s="14"/>
      <c r="TYK15" s="14"/>
      <c r="TYM15" s="14"/>
      <c r="TYO15" s="14"/>
      <c r="TYQ15" s="14"/>
      <c r="TYS15" s="14"/>
      <c r="TYU15" s="14"/>
      <c r="TYW15" s="14"/>
      <c r="TYY15" s="14"/>
      <c r="TZA15" s="14"/>
      <c r="TZC15" s="14"/>
      <c r="TZE15" s="14"/>
      <c r="TZG15" s="14"/>
      <c r="TZI15" s="14"/>
      <c r="TZK15" s="14"/>
      <c r="TZM15" s="14"/>
      <c r="TZO15" s="14"/>
      <c r="TZQ15" s="14"/>
      <c r="TZS15" s="14"/>
      <c r="TZU15" s="14"/>
      <c r="TZW15" s="14"/>
      <c r="TZY15" s="14"/>
      <c r="UAA15" s="14"/>
      <c r="UAC15" s="14"/>
      <c r="UAE15" s="14"/>
      <c r="UAG15" s="14"/>
      <c r="UAI15" s="14"/>
      <c r="UAK15" s="14"/>
      <c r="UAM15" s="14"/>
      <c r="UAO15" s="14"/>
      <c r="UAQ15" s="14"/>
      <c r="UAS15" s="14"/>
      <c r="UAU15" s="14"/>
      <c r="UAW15" s="14"/>
      <c r="UAY15" s="14"/>
      <c r="UBA15" s="14"/>
      <c r="UBC15" s="14"/>
      <c r="UBE15" s="14"/>
      <c r="UBG15" s="14"/>
      <c r="UBI15" s="14"/>
      <c r="UBK15" s="14"/>
      <c r="UBM15" s="14"/>
      <c r="UBO15" s="14"/>
      <c r="UBQ15" s="14"/>
      <c r="UBS15" s="14"/>
      <c r="UBU15" s="14"/>
      <c r="UBW15" s="14"/>
      <c r="UBY15" s="14"/>
      <c r="UCA15" s="14"/>
      <c r="UCC15" s="14"/>
      <c r="UCE15" s="14"/>
      <c r="UCG15" s="14"/>
      <c r="UCI15" s="14"/>
      <c r="UCK15" s="14"/>
      <c r="UCM15" s="14"/>
      <c r="UCO15" s="14"/>
      <c r="UCQ15" s="14"/>
      <c r="UCS15" s="14"/>
      <c r="UCU15" s="14"/>
      <c r="UCW15" s="14"/>
      <c r="UCY15" s="14"/>
      <c r="UDA15" s="14"/>
      <c r="UDC15" s="14"/>
      <c r="UDE15" s="14"/>
      <c r="UDG15" s="14"/>
      <c r="UDI15" s="14"/>
      <c r="UDK15" s="14"/>
      <c r="UDM15" s="14"/>
      <c r="UDO15" s="14"/>
      <c r="UDQ15" s="14"/>
      <c r="UDS15" s="14"/>
      <c r="UDU15" s="14"/>
      <c r="UDW15" s="14"/>
      <c r="UDY15" s="14"/>
      <c r="UEA15" s="14"/>
      <c r="UEC15" s="14"/>
      <c r="UEE15" s="14"/>
      <c r="UEG15" s="14"/>
      <c r="UEI15" s="14"/>
      <c r="UEK15" s="14"/>
      <c r="UEM15" s="14"/>
      <c r="UEO15" s="14"/>
      <c r="UEQ15" s="14"/>
      <c r="UES15" s="14"/>
      <c r="UEU15" s="14"/>
      <c r="UEW15" s="14"/>
      <c r="UEY15" s="14"/>
      <c r="UFA15" s="14"/>
      <c r="UFC15" s="14"/>
      <c r="UFE15" s="14"/>
      <c r="UFG15" s="14"/>
      <c r="UFI15" s="14"/>
      <c r="UFK15" s="14"/>
      <c r="UFM15" s="14"/>
      <c r="UFO15" s="14"/>
      <c r="UFQ15" s="14"/>
      <c r="UFS15" s="14"/>
      <c r="UFU15" s="14"/>
      <c r="UFW15" s="14"/>
      <c r="UFY15" s="14"/>
      <c r="UGA15" s="14"/>
      <c r="UGC15" s="14"/>
      <c r="UGE15" s="14"/>
      <c r="UGG15" s="14"/>
      <c r="UGI15" s="14"/>
      <c r="UGK15" s="14"/>
      <c r="UGM15" s="14"/>
      <c r="UGO15" s="14"/>
      <c r="UGQ15" s="14"/>
      <c r="UGS15" s="14"/>
      <c r="UGU15" s="14"/>
      <c r="UGW15" s="14"/>
      <c r="UGY15" s="14"/>
      <c r="UHA15" s="14"/>
      <c r="UHC15" s="14"/>
      <c r="UHE15" s="14"/>
      <c r="UHG15" s="14"/>
      <c r="UHI15" s="14"/>
      <c r="UHK15" s="14"/>
      <c r="UHM15" s="14"/>
      <c r="UHO15" s="14"/>
      <c r="UHQ15" s="14"/>
      <c r="UHS15" s="14"/>
      <c r="UHU15" s="14"/>
      <c r="UHW15" s="14"/>
      <c r="UHY15" s="14"/>
      <c r="UIA15" s="14"/>
      <c r="UIC15" s="14"/>
      <c r="UIE15" s="14"/>
      <c r="UIG15" s="14"/>
      <c r="UII15" s="14"/>
      <c r="UIK15" s="14"/>
      <c r="UIM15" s="14"/>
      <c r="UIO15" s="14"/>
      <c r="UIQ15" s="14"/>
      <c r="UIS15" s="14"/>
      <c r="UIU15" s="14"/>
      <c r="UIW15" s="14"/>
      <c r="UIY15" s="14"/>
      <c r="UJA15" s="14"/>
      <c r="UJC15" s="14"/>
      <c r="UJE15" s="14"/>
      <c r="UJG15" s="14"/>
      <c r="UJI15" s="14"/>
      <c r="UJK15" s="14"/>
      <c r="UJM15" s="14"/>
      <c r="UJO15" s="14"/>
      <c r="UJQ15" s="14"/>
      <c r="UJS15" s="14"/>
      <c r="UJU15" s="14"/>
      <c r="UJW15" s="14"/>
      <c r="UJY15" s="14"/>
      <c r="UKA15" s="14"/>
      <c r="UKC15" s="14"/>
      <c r="UKE15" s="14"/>
      <c r="UKG15" s="14"/>
      <c r="UKI15" s="14"/>
      <c r="UKK15" s="14"/>
      <c r="UKM15" s="14"/>
      <c r="UKO15" s="14"/>
      <c r="UKQ15" s="14"/>
      <c r="UKS15" s="14"/>
      <c r="UKU15" s="14"/>
      <c r="UKW15" s="14"/>
      <c r="UKY15" s="14"/>
      <c r="ULA15" s="14"/>
      <c r="ULC15" s="14"/>
      <c r="ULE15" s="14"/>
      <c r="ULG15" s="14"/>
      <c r="ULI15" s="14"/>
      <c r="ULK15" s="14"/>
      <c r="ULM15" s="14"/>
      <c r="ULO15" s="14"/>
      <c r="ULQ15" s="14"/>
      <c r="ULS15" s="14"/>
      <c r="ULU15" s="14"/>
      <c r="ULW15" s="14"/>
      <c r="ULY15" s="14"/>
      <c r="UMA15" s="14"/>
      <c r="UMC15" s="14"/>
      <c r="UME15" s="14"/>
      <c r="UMG15" s="14"/>
      <c r="UMI15" s="14"/>
      <c r="UMK15" s="14"/>
      <c r="UMM15" s="14"/>
      <c r="UMO15" s="14"/>
      <c r="UMQ15" s="14"/>
      <c r="UMS15" s="14"/>
      <c r="UMU15" s="14"/>
      <c r="UMW15" s="14"/>
      <c r="UMY15" s="14"/>
      <c r="UNA15" s="14"/>
      <c r="UNC15" s="14"/>
      <c r="UNE15" s="14"/>
      <c r="UNG15" s="14"/>
      <c r="UNI15" s="14"/>
      <c r="UNK15" s="14"/>
      <c r="UNM15" s="14"/>
      <c r="UNO15" s="14"/>
      <c r="UNQ15" s="14"/>
      <c r="UNS15" s="14"/>
      <c r="UNU15" s="14"/>
      <c r="UNW15" s="14"/>
      <c r="UNY15" s="14"/>
      <c r="UOA15" s="14"/>
      <c r="UOC15" s="14"/>
      <c r="UOE15" s="14"/>
      <c r="UOG15" s="14"/>
      <c r="UOI15" s="14"/>
      <c r="UOK15" s="14"/>
      <c r="UOM15" s="14"/>
      <c r="UOO15" s="14"/>
      <c r="UOQ15" s="14"/>
      <c r="UOS15" s="14"/>
      <c r="UOU15" s="14"/>
      <c r="UOW15" s="14"/>
      <c r="UOY15" s="14"/>
      <c r="UPA15" s="14"/>
      <c r="UPC15" s="14"/>
      <c r="UPE15" s="14"/>
      <c r="UPG15" s="14"/>
      <c r="UPI15" s="14"/>
      <c r="UPK15" s="14"/>
      <c r="UPM15" s="14"/>
      <c r="UPO15" s="14"/>
      <c r="UPQ15" s="14"/>
      <c r="UPS15" s="14"/>
      <c r="UPU15" s="14"/>
      <c r="UPW15" s="14"/>
      <c r="UPY15" s="14"/>
      <c r="UQA15" s="14"/>
      <c r="UQC15" s="14"/>
      <c r="UQE15" s="14"/>
      <c r="UQG15" s="14"/>
      <c r="UQI15" s="14"/>
      <c r="UQK15" s="14"/>
      <c r="UQM15" s="14"/>
      <c r="UQO15" s="14"/>
      <c r="UQQ15" s="14"/>
      <c r="UQS15" s="14"/>
      <c r="UQU15" s="14"/>
      <c r="UQW15" s="14"/>
      <c r="UQY15" s="14"/>
      <c r="URA15" s="14"/>
      <c r="URC15" s="14"/>
      <c r="URE15" s="14"/>
      <c r="URG15" s="14"/>
      <c r="URI15" s="14"/>
      <c r="URK15" s="14"/>
      <c r="URM15" s="14"/>
      <c r="URO15" s="14"/>
      <c r="URQ15" s="14"/>
      <c r="URS15" s="14"/>
      <c r="URU15" s="14"/>
      <c r="URW15" s="14"/>
      <c r="URY15" s="14"/>
      <c r="USA15" s="14"/>
      <c r="USC15" s="14"/>
      <c r="USE15" s="14"/>
      <c r="USG15" s="14"/>
      <c r="USI15" s="14"/>
      <c r="USK15" s="14"/>
      <c r="USM15" s="14"/>
      <c r="USO15" s="14"/>
      <c r="USQ15" s="14"/>
      <c r="USS15" s="14"/>
      <c r="USU15" s="14"/>
      <c r="USW15" s="14"/>
      <c r="USY15" s="14"/>
      <c r="UTA15" s="14"/>
      <c r="UTC15" s="14"/>
      <c r="UTE15" s="14"/>
      <c r="UTG15" s="14"/>
      <c r="UTI15" s="14"/>
      <c r="UTK15" s="14"/>
      <c r="UTM15" s="14"/>
      <c r="UTO15" s="14"/>
      <c r="UTQ15" s="14"/>
      <c r="UTS15" s="14"/>
      <c r="UTU15" s="14"/>
      <c r="UTW15" s="14"/>
      <c r="UTY15" s="14"/>
      <c r="UUA15" s="14"/>
      <c r="UUC15" s="14"/>
      <c r="UUE15" s="14"/>
      <c r="UUG15" s="14"/>
      <c r="UUI15" s="14"/>
      <c r="UUK15" s="14"/>
      <c r="UUM15" s="14"/>
      <c r="UUO15" s="14"/>
      <c r="UUQ15" s="14"/>
      <c r="UUS15" s="14"/>
      <c r="UUU15" s="14"/>
      <c r="UUW15" s="14"/>
      <c r="UUY15" s="14"/>
      <c r="UVA15" s="14"/>
      <c r="UVC15" s="14"/>
      <c r="UVE15" s="14"/>
      <c r="UVG15" s="14"/>
      <c r="UVI15" s="14"/>
      <c r="UVK15" s="14"/>
      <c r="UVM15" s="14"/>
      <c r="UVO15" s="14"/>
      <c r="UVQ15" s="14"/>
      <c r="UVS15" s="14"/>
      <c r="UVU15" s="14"/>
      <c r="UVW15" s="14"/>
      <c r="UVY15" s="14"/>
      <c r="UWA15" s="14"/>
      <c r="UWC15" s="14"/>
      <c r="UWE15" s="14"/>
      <c r="UWG15" s="14"/>
      <c r="UWI15" s="14"/>
      <c r="UWK15" s="14"/>
      <c r="UWM15" s="14"/>
      <c r="UWO15" s="14"/>
      <c r="UWQ15" s="14"/>
      <c r="UWS15" s="14"/>
      <c r="UWU15" s="14"/>
      <c r="UWW15" s="14"/>
      <c r="UWY15" s="14"/>
      <c r="UXA15" s="14"/>
      <c r="UXC15" s="14"/>
      <c r="UXE15" s="14"/>
      <c r="UXG15" s="14"/>
      <c r="UXI15" s="14"/>
      <c r="UXK15" s="14"/>
      <c r="UXM15" s="14"/>
      <c r="UXO15" s="14"/>
      <c r="UXQ15" s="14"/>
      <c r="UXS15" s="14"/>
      <c r="UXU15" s="14"/>
      <c r="UXW15" s="14"/>
      <c r="UXY15" s="14"/>
      <c r="UYA15" s="14"/>
      <c r="UYC15" s="14"/>
      <c r="UYE15" s="14"/>
      <c r="UYG15" s="14"/>
      <c r="UYI15" s="14"/>
      <c r="UYK15" s="14"/>
      <c r="UYM15" s="14"/>
      <c r="UYO15" s="14"/>
      <c r="UYQ15" s="14"/>
      <c r="UYS15" s="14"/>
      <c r="UYU15" s="14"/>
      <c r="UYW15" s="14"/>
      <c r="UYY15" s="14"/>
      <c r="UZA15" s="14"/>
      <c r="UZC15" s="14"/>
      <c r="UZE15" s="14"/>
      <c r="UZG15" s="14"/>
      <c r="UZI15" s="14"/>
      <c r="UZK15" s="14"/>
      <c r="UZM15" s="14"/>
      <c r="UZO15" s="14"/>
      <c r="UZQ15" s="14"/>
      <c r="UZS15" s="14"/>
      <c r="UZU15" s="14"/>
      <c r="UZW15" s="14"/>
      <c r="UZY15" s="14"/>
      <c r="VAA15" s="14"/>
      <c r="VAC15" s="14"/>
      <c r="VAE15" s="14"/>
      <c r="VAG15" s="14"/>
      <c r="VAI15" s="14"/>
      <c r="VAK15" s="14"/>
      <c r="VAM15" s="14"/>
      <c r="VAO15" s="14"/>
      <c r="VAQ15" s="14"/>
      <c r="VAS15" s="14"/>
      <c r="VAU15" s="14"/>
      <c r="VAW15" s="14"/>
      <c r="VAY15" s="14"/>
      <c r="VBA15" s="14"/>
      <c r="VBC15" s="14"/>
      <c r="VBE15" s="14"/>
      <c r="VBG15" s="14"/>
      <c r="VBI15" s="14"/>
      <c r="VBK15" s="14"/>
      <c r="VBM15" s="14"/>
      <c r="VBO15" s="14"/>
      <c r="VBQ15" s="14"/>
      <c r="VBS15" s="14"/>
      <c r="VBU15" s="14"/>
      <c r="VBW15" s="14"/>
      <c r="VBY15" s="14"/>
      <c r="VCA15" s="14"/>
      <c r="VCC15" s="14"/>
      <c r="VCE15" s="14"/>
      <c r="VCG15" s="14"/>
      <c r="VCI15" s="14"/>
      <c r="VCK15" s="14"/>
      <c r="VCM15" s="14"/>
      <c r="VCO15" s="14"/>
      <c r="VCQ15" s="14"/>
      <c r="VCS15" s="14"/>
      <c r="VCU15" s="14"/>
      <c r="VCW15" s="14"/>
      <c r="VCY15" s="14"/>
      <c r="VDA15" s="14"/>
      <c r="VDC15" s="14"/>
      <c r="VDE15" s="14"/>
      <c r="VDG15" s="14"/>
      <c r="VDI15" s="14"/>
      <c r="VDK15" s="14"/>
      <c r="VDM15" s="14"/>
      <c r="VDO15" s="14"/>
      <c r="VDQ15" s="14"/>
      <c r="VDS15" s="14"/>
      <c r="VDU15" s="14"/>
      <c r="VDW15" s="14"/>
      <c r="VDY15" s="14"/>
      <c r="VEA15" s="14"/>
      <c r="VEC15" s="14"/>
      <c r="VEE15" s="14"/>
      <c r="VEG15" s="14"/>
      <c r="VEI15" s="14"/>
      <c r="VEK15" s="14"/>
      <c r="VEM15" s="14"/>
      <c r="VEO15" s="14"/>
      <c r="VEQ15" s="14"/>
      <c r="VES15" s="14"/>
      <c r="VEU15" s="14"/>
      <c r="VEW15" s="14"/>
      <c r="VEY15" s="14"/>
      <c r="VFA15" s="14"/>
      <c r="VFC15" s="14"/>
      <c r="VFE15" s="14"/>
      <c r="VFG15" s="14"/>
      <c r="VFI15" s="14"/>
      <c r="VFK15" s="14"/>
      <c r="VFM15" s="14"/>
      <c r="VFO15" s="14"/>
      <c r="VFQ15" s="14"/>
      <c r="VFS15" s="14"/>
      <c r="VFU15" s="14"/>
      <c r="VFW15" s="14"/>
      <c r="VFY15" s="14"/>
      <c r="VGA15" s="14"/>
      <c r="VGC15" s="14"/>
      <c r="VGE15" s="14"/>
      <c r="VGG15" s="14"/>
      <c r="VGI15" s="14"/>
      <c r="VGK15" s="14"/>
      <c r="VGM15" s="14"/>
      <c r="VGO15" s="14"/>
      <c r="VGQ15" s="14"/>
      <c r="VGS15" s="14"/>
      <c r="VGU15" s="14"/>
      <c r="VGW15" s="14"/>
      <c r="VGY15" s="14"/>
      <c r="VHA15" s="14"/>
      <c r="VHC15" s="14"/>
      <c r="VHE15" s="14"/>
      <c r="VHG15" s="14"/>
      <c r="VHI15" s="14"/>
      <c r="VHK15" s="14"/>
      <c r="VHM15" s="14"/>
      <c r="VHO15" s="14"/>
      <c r="VHQ15" s="14"/>
      <c r="VHS15" s="14"/>
      <c r="VHU15" s="14"/>
      <c r="VHW15" s="14"/>
      <c r="VHY15" s="14"/>
      <c r="VIA15" s="14"/>
      <c r="VIC15" s="14"/>
      <c r="VIE15" s="14"/>
      <c r="VIG15" s="14"/>
      <c r="VII15" s="14"/>
      <c r="VIK15" s="14"/>
      <c r="VIM15" s="14"/>
      <c r="VIO15" s="14"/>
      <c r="VIQ15" s="14"/>
      <c r="VIS15" s="14"/>
      <c r="VIU15" s="14"/>
      <c r="VIW15" s="14"/>
      <c r="VIY15" s="14"/>
      <c r="VJA15" s="14"/>
      <c r="VJC15" s="14"/>
      <c r="VJE15" s="14"/>
      <c r="VJG15" s="14"/>
      <c r="VJI15" s="14"/>
      <c r="VJK15" s="14"/>
      <c r="VJM15" s="14"/>
      <c r="VJO15" s="14"/>
      <c r="VJQ15" s="14"/>
      <c r="VJS15" s="14"/>
      <c r="VJU15" s="14"/>
      <c r="VJW15" s="14"/>
      <c r="VJY15" s="14"/>
      <c r="VKA15" s="14"/>
      <c r="VKC15" s="14"/>
      <c r="VKE15" s="14"/>
      <c r="VKG15" s="14"/>
      <c r="VKI15" s="14"/>
      <c r="VKK15" s="14"/>
      <c r="VKM15" s="14"/>
      <c r="VKO15" s="14"/>
      <c r="VKQ15" s="14"/>
      <c r="VKS15" s="14"/>
      <c r="VKU15" s="14"/>
      <c r="VKW15" s="14"/>
      <c r="VKY15" s="14"/>
      <c r="VLA15" s="14"/>
      <c r="VLC15" s="14"/>
      <c r="VLE15" s="14"/>
      <c r="VLG15" s="14"/>
      <c r="VLI15" s="14"/>
      <c r="VLK15" s="14"/>
      <c r="VLM15" s="14"/>
      <c r="VLO15" s="14"/>
      <c r="VLQ15" s="14"/>
      <c r="VLS15" s="14"/>
      <c r="VLU15" s="14"/>
      <c r="VLW15" s="14"/>
      <c r="VLY15" s="14"/>
      <c r="VMA15" s="14"/>
      <c r="VMC15" s="14"/>
      <c r="VME15" s="14"/>
      <c r="VMG15" s="14"/>
      <c r="VMI15" s="14"/>
      <c r="VMK15" s="14"/>
      <c r="VMM15" s="14"/>
      <c r="VMO15" s="14"/>
      <c r="VMQ15" s="14"/>
      <c r="VMS15" s="14"/>
      <c r="VMU15" s="14"/>
      <c r="VMW15" s="14"/>
      <c r="VMY15" s="14"/>
      <c r="VNA15" s="14"/>
      <c r="VNC15" s="14"/>
      <c r="VNE15" s="14"/>
      <c r="VNG15" s="14"/>
      <c r="VNI15" s="14"/>
      <c r="VNK15" s="14"/>
      <c r="VNM15" s="14"/>
      <c r="VNO15" s="14"/>
      <c r="VNQ15" s="14"/>
      <c r="VNS15" s="14"/>
      <c r="VNU15" s="14"/>
      <c r="VNW15" s="14"/>
      <c r="VNY15" s="14"/>
      <c r="VOA15" s="14"/>
      <c r="VOC15" s="14"/>
      <c r="VOE15" s="14"/>
      <c r="VOG15" s="14"/>
      <c r="VOI15" s="14"/>
      <c r="VOK15" s="14"/>
      <c r="VOM15" s="14"/>
      <c r="VOO15" s="14"/>
      <c r="VOQ15" s="14"/>
      <c r="VOS15" s="14"/>
      <c r="VOU15" s="14"/>
      <c r="VOW15" s="14"/>
      <c r="VOY15" s="14"/>
      <c r="VPA15" s="14"/>
      <c r="VPC15" s="14"/>
      <c r="VPE15" s="14"/>
      <c r="VPG15" s="14"/>
      <c r="VPI15" s="14"/>
      <c r="VPK15" s="14"/>
      <c r="VPM15" s="14"/>
      <c r="VPO15" s="14"/>
      <c r="VPQ15" s="14"/>
      <c r="VPS15" s="14"/>
      <c r="VPU15" s="14"/>
      <c r="VPW15" s="14"/>
      <c r="VPY15" s="14"/>
      <c r="VQA15" s="14"/>
      <c r="VQC15" s="14"/>
      <c r="VQE15" s="14"/>
      <c r="VQG15" s="14"/>
      <c r="VQI15" s="14"/>
      <c r="VQK15" s="14"/>
      <c r="VQM15" s="14"/>
      <c r="VQO15" s="14"/>
      <c r="VQQ15" s="14"/>
      <c r="VQS15" s="14"/>
      <c r="VQU15" s="14"/>
      <c r="VQW15" s="14"/>
      <c r="VQY15" s="14"/>
      <c r="VRA15" s="14"/>
      <c r="VRC15" s="14"/>
      <c r="VRE15" s="14"/>
      <c r="VRG15" s="14"/>
      <c r="VRI15" s="14"/>
      <c r="VRK15" s="14"/>
      <c r="VRM15" s="14"/>
      <c r="VRO15" s="14"/>
      <c r="VRQ15" s="14"/>
      <c r="VRS15" s="14"/>
      <c r="VRU15" s="14"/>
      <c r="VRW15" s="14"/>
      <c r="VRY15" s="14"/>
      <c r="VSA15" s="14"/>
      <c r="VSC15" s="14"/>
      <c r="VSE15" s="14"/>
      <c r="VSG15" s="14"/>
      <c r="VSI15" s="14"/>
      <c r="VSK15" s="14"/>
      <c r="VSM15" s="14"/>
      <c r="VSO15" s="14"/>
      <c r="VSQ15" s="14"/>
      <c r="VSS15" s="14"/>
      <c r="VSU15" s="14"/>
      <c r="VSW15" s="14"/>
      <c r="VSY15" s="14"/>
      <c r="VTA15" s="14"/>
      <c r="VTC15" s="14"/>
      <c r="VTE15" s="14"/>
      <c r="VTG15" s="14"/>
      <c r="VTI15" s="14"/>
      <c r="VTK15" s="14"/>
      <c r="VTM15" s="14"/>
      <c r="VTO15" s="14"/>
      <c r="VTQ15" s="14"/>
      <c r="VTS15" s="14"/>
      <c r="VTU15" s="14"/>
      <c r="VTW15" s="14"/>
      <c r="VTY15" s="14"/>
      <c r="VUA15" s="14"/>
      <c r="VUC15" s="14"/>
      <c r="VUE15" s="14"/>
      <c r="VUG15" s="14"/>
      <c r="VUI15" s="14"/>
      <c r="VUK15" s="14"/>
      <c r="VUM15" s="14"/>
      <c r="VUO15" s="14"/>
      <c r="VUQ15" s="14"/>
      <c r="VUS15" s="14"/>
      <c r="VUU15" s="14"/>
      <c r="VUW15" s="14"/>
      <c r="VUY15" s="14"/>
      <c r="VVA15" s="14"/>
      <c r="VVC15" s="14"/>
      <c r="VVE15" s="14"/>
      <c r="VVG15" s="14"/>
      <c r="VVI15" s="14"/>
      <c r="VVK15" s="14"/>
      <c r="VVM15" s="14"/>
      <c r="VVO15" s="14"/>
      <c r="VVQ15" s="14"/>
      <c r="VVS15" s="14"/>
      <c r="VVU15" s="14"/>
      <c r="VVW15" s="14"/>
      <c r="VVY15" s="14"/>
      <c r="VWA15" s="14"/>
      <c r="VWC15" s="14"/>
      <c r="VWE15" s="14"/>
      <c r="VWG15" s="14"/>
      <c r="VWI15" s="14"/>
      <c r="VWK15" s="14"/>
      <c r="VWM15" s="14"/>
      <c r="VWO15" s="14"/>
      <c r="VWQ15" s="14"/>
      <c r="VWS15" s="14"/>
      <c r="VWU15" s="14"/>
      <c r="VWW15" s="14"/>
      <c r="VWY15" s="14"/>
      <c r="VXA15" s="14"/>
      <c r="VXC15" s="14"/>
      <c r="VXE15" s="14"/>
      <c r="VXG15" s="14"/>
      <c r="VXI15" s="14"/>
      <c r="VXK15" s="14"/>
      <c r="VXM15" s="14"/>
      <c r="VXO15" s="14"/>
      <c r="VXQ15" s="14"/>
      <c r="VXS15" s="14"/>
      <c r="VXU15" s="14"/>
      <c r="VXW15" s="14"/>
      <c r="VXY15" s="14"/>
      <c r="VYA15" s="14"/>
      <c r="VYC15" s="14"/>
      <c r="VYE15" s="14"/>
      <c r="VYG15" s="14"/>
      <c r="VYI15" s="14"/>
      <c r="VYK15" s="14"/>
      <c r="VYM15" s="14"/>
      <c r="VYO15" s="14"/>
      <c r="VYQ15" s="14"/>
      <c r="VYS15" s="14"/>
      <c r="VYU15" s="14"/>
      <c r="VYW15" s="14"/>
      <c r="VYY15" s="14"/>
      <c r="VZA15" s="14"/>
      <c r="VZC15" s="14"/>
      <c r="VZE15" s="14"/>
      <c r="VZG15" s="14"/>
      <c r="VZI15" s="14"/>
      <c r="VZK15" s="14"/>
      <c r="VZM15" s="14"/>
      <c r="VZO15" s="14"/>
      <c r="VZQ15" s="14"/>
      <c r="VZS15" s="14"/>
      <c r="VZU15" s="14"/>
      <c r="VZW15" s="14"/>
      <c r="VZY15" s="14"/>
      <c r="WAA15" s="14"/>
      <c r="WAC15" s="14"/>
      <c r="WAE15" s="14"/>
      <c r="WAG15" s="14"/>
      <c r="WAI15" s="14"/>
      <c r="WAK15" s="14"/>
      <c r="WAM15" s="14"/>
      <c r="WAO15" s="14"/>
      <c r="WAQ15" s="14"/>
      <c r="WAS15" s="14"/>
      <c r="WAU15" s="14"/>
      <c r="WAW15" s="14"/>
      <c r="WAY15" s="14"/>
      <c r="WBA15" s="14"/>
      <c r="WBC15" s="14"/>
      <c r="WBE15" s="14"/>
      <c r="WBG15" s="14"/>
      <c r="WBI15" s="14"/>
      <c r="WBK15" s="14"/>
      <c r="WBM15" s="14"/>
      <c r="WBO15" s="14"/>
      <c r="WBQ15" s="14"/>
      <c r="WBS15" s="14"/>
      <c r="WBU15" s="14"/>
      <c r="WBW15" s="14"/>
      <c r="WBY15" s="14"/>
      <c r="WCA15" s="14"/>
      <c r="WCC15" s="14"/>
      <c r="WCE15" s="14"/>
      <c r="WCG15" s="14"/>
      <c r="WCI15" s="14"/>
      <c r="WCK15" s="14"/>
      <c r="WCM15" s="14"/>
      <c r="WCO15" s="14"/>
      <c r="WCQ15" s="14"/>
      <c r="WCS15" s="14"/>
      <c r="WCU15" s="14"/>
      <c r="WCW15" s="14"/>
      <c r="WCY15" s="14"/>
      <c r="WDA15" s="14"/>
      <c r="WDC15" s="14"/>
      <c r="WDE15" s="14"/>
      <c r="WDG15" s="14"/>
      <c r="WDI15" s="14"/>
      <c r="WDK15" s="14"/>
      <c r="WDM15" s="14"/>
      <c r="WDO15" s="14"/>
      <c r="WDQ15" s="14"/>
      <c r="WDS15" s="14"/>
      <c r="WDU15" s="14"/>
      <c r="WDW15" s="14"/>
      <c r="WDY15" s="14"/>
      <c r="WEA15" s="14"/>
      <c r="WEC15" s="14"/>
      <c r="WEE15" s="14"/>
      <c r="WEG15" s="14"/>
      <c r="WEI15" s="14"/>
      <c r="WEK15" s="14"/>
      <c r="WEM15" s="14"/>
      <c r="WEO15" s="14"/>
      <c r="WEQ15" s="14"/>
      <c r="WES15" s="14"/>
      <c r="WEU15" s="14"/>
      <c r="WEW15" s="14"/>
      <c r="WEY15" s="14"/>
      <c r="WFA15" s="14"/>
      <c r="WFC15" s="14"/>
      <c r="WFE15" s="14"/>
      <c r="WFG15" s="14"/>
      <c r="WFI15" s="14"/>
      <c r="WFK15" s="14"/>
      <c r="WFM15" s="14"/>
      <c r="WFO15" s="14"/>
      <c r="WFQ15" s="14"/>
      <c r="WFS15" s="14"/>
      <c r="WFU15" s="14"/>
      <c r="WFW15" s="14"/>
      <c r="WFY15" s="14"/>
      <c r="WGA15" s="14"/>
      <c r="WGC15" s="14"/>
      <c r="WGE15" s="14"/>
      <c r="WGG15" s="14"/>
      <c r="WGI15" s="14"/>
      <c r="WGK15" s="14"/>
      <c r="WGM15" s="14"/>
      <c r="WGO15" s="14"/>
      <c r="WGQ15" s="14"/>
      <c r="WGS15" s="14"/>
      <c r="WGU15" s="14"/>
      <c r="WGW15" s="14"/>
      <c r="WGY15" s="14"/>
      <c r="WHA15" s="14"/>
      <c r="WHC15" s="14"/>
      <c r="WHE15" s="14"/>
      <c r="WHG15" s="14"/>
      <c r="WHI15" s="14"/>
      <c r="WHK15" s="14"/>
      <c r="WHM15" s="14"/>
      <c r="WHO15" s="14"/>
      <c r="WHQ15" s="14"/>
      <c r="WHS15" s="14"/>
      <c r="WHU15" s="14"/>
      <c r="WHW15" s="14"/>
      <c r="WHY15" s="14"/>
      <c r="WIA15" s="14"/>
      <c r="WIC15" s="14"/>
      <c r="WIE15" s="14"/>
      <c r="WIG15" s="14"/>
      <c r="WII15" s="14"/>
      <c r="WIK15" s="14"/>
      <c r="WIM15" s="14"/>
      <c r="WIO15" s="14"/>
      <c r="WIQ15" s="14"/>
      <c r="WIS15" s="14"/>
      <c r="WIU15" s="14"/>
      <c r="WIW15" s="14"/>
      <c r="WIY15" s="14"/>
      <c r="WJA15" s="14"/>
      <c r="WJC15" s="14"/>
      <c r="WJE15" s="14"/>
      <c r="WJG15" s="14"/>
      <c r="WJI15" s="14"/>
      <c r="WJK15" s="14"/>
      <c r="WJM15" s="14"/>
      <c r="WJO15" s="14"/>
      <c r="WJQ15" s="14"/>
      <c r="WJS15" s="14"/>
      <c r="WJU15" s="14"/>
      <c r="WJW15" s="14"/>
      <c r="WJY15" s="14"/>
      <c r="WKA15" s="14"/>
      <c r="WKC15" s="14"/>
      <c r="WKE15" s="14"/>
      <c r="WKG15" s="14"/>
      <c r="WKI15" s="14"/>
      <c r="WKK15" s="14"/>
      <c r="WKM15" s="14"/>
      <c r="WKO15" s="14"/>
      <c r="WKQ15" s="14"/>
      <c r="WKS15" s="14"/>
      <c r="WKU15" s="14"/>
      <c r="WKW15" s="14"/>
      <c r="WKY15" s="14"/>
      <c r="WLA15" s="14"/>
      <c r="WLC15" s="14"/>
      <c r="WLE15" s="14"/>
      <c r="WLG15" s="14"/>
      <c r="WLI15" s="14"/>
      <c r="WLK15" s="14"/>
      <c r="WLM15" s="14"/>
      <c r="WLO15" s="14"/>
      <c r="WLQ15" s="14"/>
      <c r="WLS15" s="14"/>
      <c r="WLU15" s="14"/>
      <c r="WLW15" s="14"/>
      <c r="WLY15" s="14"/>
      <c r="WMA15" s="14"/>
      <c r="WMC15" s="14"/>
      <c r="WME15" s="14"/>
      <c r="WMG15" s="14"/>
      <c r="WMI15" s="14"/>
      <c r="WMK15" s="14"/>
      <c r="WMM15" s="14"/>
      <c r="WMO15" s="14"/>
      <c r="WMQ15" s="14"/>
      <c r="WMS15" s="14"/>
      <c r="WMU15" s="14"/>
      <c r="WMW15" s="14"/>
      <c r="WMY15" s="14"/>
      <c r="WNA15" s="14"/>
      <c r="WNC15" s="14"/>
      <c r="WNE15" s="14"/>
      <c r="WNG15" s="14"/>
      <c r="WNI15" s="14"/>
      <c r="WNK15" s="14"/>
      <c r="WNM15" s="14"/>
      <c r="WNO15" s="14"/>
      <c r="WNQ15" s="14"/>
      <c r="WNS15" s="14"/>
      <c r="WNU15" s="14"/>
      <c r="WNW15" s="14"/>
      <c r="WNY15" s="14"/>
      <c r="WOA15" s="14"/>
      <c r="WOC15" s="14"/>
      <c r="WOE15" s="14"/>
      <c r="WOG15" s="14"/>
      <c r="WOI15" s="14"/>
      <c r="WOK15" s="14"/>
      <c r="WOM15" s="14"/>
      <c r="WOO15" s="14"/>
      <c r="WOQ15" s="14"/>
      <c r="WOS15" s="14"/>
      <c r="WOU15" s="14"/>
      <c r="WOW15" s="14"/>
      <c r="WOY15" s="14"/>
      <c r="WPA15" s="14"/>
      <c r="WPC15" s="14"/>
      <c r="WPE15" s="14"/>
      <c r="WPG15" s="14"/>
      <c r="WPI15" s="14"/>
      <c r="WPK15" s="14"/>
      <c r="WPM15" s="14"/>
      <c r="WPO15" s="14"/>
      <c r="WPQ15" s="14"/>
      <c r="WPS15" s="14"/>
      <c r="WPU15" s="14"/>
      <c r="WPW15" s="14"/>
      <c r="WPY15" s="14"/>
      <c r="WQA15" s="14"/>
      <c r="WQC15" s="14"/>
      <c r="WQE15" s="14"/>
      <c r="WQG15" s="14"/>
      <c r="WQI15" s="14"/>
      <c r="WQK15" s="14"/>
      <c r="WQM15" s="14"/>
      <c r="WQO15" s="14"/>
      <c r="WQQ15" s="14"/>
      <c r="WQS15" s="14"/>
      <c r="WQU15" s="14"/>
      <c r="WQW15" s="14"/>
      <c r="WQY15" s="14"/>
      <c r="WRA15" s="14"/>
      <c r="WRC15" s="14"/>
      <c r="WRE15" s="14"/>
      <c r="WRG15" s="14"/>
      <c r="WRI15" s="14"/>
      <c r="WRK15" s="14"/>
      <c r="WRM15" s="14"/>
      <c r="WRO15" s="14"/>
      <c r="WRQ15" s="14"/>
      <c r="WRS15" s="14"/>
      <c r="WRU15" s="14"/>
      <c r="WRW15" s="14"/>
      <c r="WRY15" s="14"/>
      <c r="WSA15" s="14"/>
      <c r="WSC15" s="14"/>
      <c r="WSE15" s="14"/>
      <c r="WSG15" s="14"/>
      <c r="WSI15" s="14"/>
      <c r="WSK15" s="14"/>
      <c r="WSM15" s="14"/>
      <c r="WSO15" s="14"/>
      <c r="WSQ15" s="14"/>
      <c r="WSS15" s="14"/>
      <c r="WSU15" s="14"/>
      <c r="WSW15" s="14"/>
      <c r="WSY15" s="14"/>
      <c r="WTA15" s="14"/>
      <c r="WTC15" s="14"/>
      <c r="WTE15" s="14"/>
      <c r="WTG15" s="14"/>
      <c r="WTI15" s="14"/>
      <c r="WTK15" s="14"/>
      <c r="WTM15" s="14"/>
      <c r="WTO15" s="14"/>
      <c r="WTQ15" s="14"/>
      <c r="WTS15" s="14"/>
      <c r="WTU15" s="14"/>
      <c r="WTW15" s="14"/>
      <c r="WTY15" s="14"/>
      <c r="WUA15" s="14"/>
      <c r="WUC15" s="14"/>
      <c r="WUE15" s="14"/>
      <c r="WUG15" s="14"/>
      <c r="WUI15" s="14"/>
      <c r="WUK15" s="14"/>
      <c r="WUM15" s="14"/>
      <c r="WUO15" s="14"/>
      <c r="WUQ15" s="14"/>
      <c r="WUS15" s="14"/>
      <c r="WUU15" s="14"/>
      <c r="WUW15" s="14"/>
      <c r="WUY15" s="14"/>
      <c r="WVA15" s="14"/>
      <c r="WVC15" s="14"/>
      <c r="WVE15" s="14"/>
      <c r="WVG15" s="14"/>
      <c r="WVI15" s="14"/>
      <c r="WVK15" s="14"/>
      <c r="WVM15" s="14"/>
      <c r="WVO15" s="14"/>
      <c r="WVQ15" s="14"/>
      <c r="WVS15" s="14"/>
      <c r="WVU15" s="14"/>
      <c r="WVW15" s="14"/>
      <c r="WVY15" s="14"/>
      <c r="WWA15" s="14"/>
      <c r="WWC15" s="14"/>
      <c r="WWE15" s="14"/>
      <c r="WWG15" s="14"/>
      <c r="WWI15" s="14"/>
      <c r="WWK15" s="14"/>
      <c r="WWM15" s="14"/>
      <c r="WWO15" s="14"/>
      <c r="WWQ15" s="14"/>
      <c r="WWS15" s="14"/>
      <c r="WWU15" s="14"/>
      <c r="WWW15" s="14"/>
      <c r="WWY15" s="14"/>
      <c r="WXA15" s="14"/>
      <c r="WXC15" s="14"/>
      <c r="WXE15" s="14"/>
      <c r="WXG15" s="14"/>
      <c r="WXI15" s="14"/>
      <c r="WXK15" s="14"/>
      <c r="WXM15" s="14"/>
      <c r="WXO15" s="14"/>
      <c r="WXQ15" s="14"/>
      <c r="WXS15" s="14"/>
      <c r="WXU15" s="14"/>
      <c r="WXW15" s="14"/>
      <c r="WXY15" s="14"/>
      <c r="WYA15" s="14"/>
      <c r="WYC15" s="14"/>
      <c r="WYE15" s="14"/>
      <c r="WYG15" s="14"/>
      <c r="WYI15" s="14"/>
      <c r="WYK15" s="14"/>
      <c r="WYM15" s="14"/>
      <c r="WYO15" s="14"/>
      <c r="WYQ15" s="14"/>
      <c r="WYS15" s="14"/>
      <c r="WYU15" s="14"/>
      <c r="WYW15" s="14"/>
      <c r="WYY15" s="14"/>
      <c r="WZA15" s="14"/>
      <c r="WZC15" s="14"/>
      <c r="WZE15" s="14"/>
      <c r="WZG15" s="14"/>
      <c r="WZI15" s="14"/>
      <c r="WZK15" s="14"/>
      <c r="WZM15" s="14"/>
      <c r="WZO15" s="14"/>
      <c r="WZQ15" s="14"/>
      <c r="WZS15" s="14"/>
      <c r="WZU15" s="14"/>
      <c r="WZW15" s="14"/>
      <c r="WZY15" s="14"/>
      <c r="XAA15" s="14"/>
      <c r="XAC15" s="14"/>
      <c r="XAE15" s="14"/>
      <c r="XAG15" s="14"/>
      <c r="XAI15" s="14"/>
      <c r="XAK15" s="14"/>
      <c r="XAM15" s="14"/>
      <c r="XAO15" s="14"/>
      <c r="XAQ15" s="14"/>
      <c r="XAS15" s="14"/>
      <c r="XAU15" s="14"/>
      <c r="XAW15" s="14"/>
      <c r="XAY15" s="14"/>
      <c r="XBA15" s="14"/>
      <c r="XBC15" s="14"/>
      <c r="XBE15" s="14"/>
      <c r="XBG15" s="14"/>
      <c r="XBI15" s="14"/>
      <c r="XBK15" s="14"/>
      <c r="XBM15" s="14"/>
      <c r="XBO15" s="14"/>
      <c r="XBQ15" s="14"/>
      <c r="XBS15" s="14"/>
      <c r="XBU15" s="14"/>
      <c r="XBW15" s="14"/>
      <c r="XBY15" s="14"/>
      <c r="XCA15" s="14"/>
      <c r="XCC15" s="14"/>
      <c r="XCE15" s="14"/>
      <c r="XCG15" s="14"/>
      <c r="XCI15" s="14"/>
      <c r="XCK15" s="14"/>
      <c r="XCM15" s="14"/>
      <c r="XCO15" s="14"/>
      <c r="XCQ15" s="14"/>
      <c r="XCS15" s="14"/>
      <c r="XCU15" s="14"/>
      <c r="XCW15" s="14"/>
      <c r="XCY15" s="14"/>
      <c r="XDA15" s="14"/>
      <c r="XDC15" s="14"/>
      <c r="XDE15" s="14"/>
      <c r="XDG15" s="14"/>
      <c r="XDI15" s="14"/>
      <c r="XDK15" s="14"/>
      <c r="XDM15" s="14"/>
      <c r="XDO15" s="14"/>
      <c r="XDQ15" s="14"/>
      <c r="XDS15" s="14"/>
      <c r="XDU15" s="14"/>
      <c r="XDW15" s="14"/>
      <c r="XDY15" s="14"/>
      <c r="XEA15" s="14"/>
      <c r="XEC15" s="14"/>
      <c r="XEE15" s="14"/>
      <c r="XEG15" s="14"/>
      <c r="XEI15" s="14"/>
      <c r="XEK15" s="14"/>
      <c r="XEM15" s="14"/>
      <c r="XEO15" s="14"/>
      <c r="XEQ15" s="14"/>
      <c r="XES15" s="14"/>
      <c r="XEU15" s="14"/>
      <c r="XEW15" s="14"/>
      <c r="XEY15" s="14"/>
      <c r="XFA15" s="14"/>
      <c r="XFC15" s="14"/>
    </row>
    <row r="16" spans="1:1023 1025:2047 2049:3071 3073:4095 4097:5119 5121:6143 6145:7167 7169:8191 8193:9215 9217:10239 10241:11263 11265:12287 12289:13311 13313:14335 14337:15359 15361:16383" s="4" customFormat="1" ht="45">
      <c r="A16" s="11">
        <f t="shared" si="0"/>
        <v>15</v>
      </c>
      <c r="B16" s="4" t="s">
        <v>35</v>
      </c>
      <c r="C16" s="3" t="s">
        <v>36</v>
      </c>
      <c r="D16" s="3" t="s">
        <v>39</v>
      </c>
      <c r="E16" s="12">
        <v>83</v>
      </c>
      <c r="F16" s="4" t="s">
        <v>47</v>
      </c>
      <c r="H16" s="20"/>
    </row>
    <row r="17" spans="1:9" ht="60">
      <c r="A17" s="11">
        <f t="shared" si="0"/>
        <v>16</v>
      </c>
      <c r="B17" s="5" t="s">
        <v>40</v>
      </c>
      <c r="C17" s="14" t="s">
        <v>41</v>
      </c>
      <c r="D17" t="s">
        <v>43</v>
      </c>
      <c r="E17" s="13">
        <v>39</v>
      </c>
      <c r="F17" t="s">
        <v>42</v>
      </c>
      <c r="H17" s="18">
        <v>1</v>
      </c>
      <c r="I17">
        <v>8</v>
      </c>
    </row>
    <row r="18" spans="1:9" ht="75">
      <c r="A18" s="11">
        <f t="shared" si="0"/>
        <v>17</v>
      </c>
      <c r="B18" s="5" t="s">
        <v>48</v>
      </c>
      <c r="C18" s="2" t="s">
        <v>45</v>
      </c>
      <c r="D18" t="s">
        <v>43</v>
      </c>
      <c r="E18" s="13">
        <v>49</v>
      </c>
      <c r="F18" t="s">
        <v>46</v>
      </c>
      <c r="H18" s="18">
        <v>0</v>
      </c>
      <c r="I18">
        <v>4</v>
      </c>
    </row>
    <row r="19" spans="1:9" ht="75">
      <c r="A19" s="11">
        <f t="shared" si="0"/>
        <v>18</v>
      </c>
      <c r="B19" s="5" t="s">
        <v>49</v>
      </c>
      <c r="C19" s="2" t="s">
        <v>50</v>
      </c>
      <c r="D19" t="s">
        <v>43</v>
      </c>
      <c r="E19" s="13">
        <v>95</v>
      </c>
      <c r="F19" t="s">
        <v>46</v>
      </c>
      <c r="G19" t="s">
        <v>47</v>
      </c>
      <c r="H19" s="18">
        <v>3</v>
      </c>
      <c r="I19">
        <v>26</v>
      </c>
    </row>
    <row r="20" spans="1:9" ht="75">
      <c r="A20" s="11">
        <f t="shared" si="0"/>
        <v>19</v>
      </c>
      <c r="B20" s="5" t="s">
        <v>53</v>
      </c>
      <c r="C20" s="2" t="s">
        <v>54</v>
      </c>
      <c r="D20" t="s">
        <v>43</v>
      </c>
      <c r="E20" s="13">
        <v>40</v>
      </c>
      <c r="F20" t="s">
        <v>55</v>
      </c>
      <c r="H20" s="18">
        <v>0</v>
      </c>
      <c r="I20">
        <v>8</v>
      </c>
    </row>
    <row r="21" spans="1:9" ht="75">
      <c r="A21" s="11">
        <f t="shared" si="0"/>
        <v>20</v>
      </c>
      <c r="B21" s="5" t="s">
        <v>239</v>
      </c>
      <c r="C21" s="2" t="s">
        <v>240</v>
      </c>
      <c r="D21" t="s">
        <v>43</v>
      </c>
    </row>
    <row r="22" spans="1:9" ht="60">
      <c r="A22" s="11">
        <f t="shared" si="0"/>
        <v>21</v>
      </c>
      <c r="B22" s="5" t="s">
        <v>79</v>
      </c>
      <c r="C22" s="2" t="s">
        <v>80</v>
      </c>
      <c r="D22" t="s">
        <v>43</v>
      </c>
      <c r="E22" s="13">
        <v>188</v>
      </c>
      <c r="F22" t="s">
        <v>81</v>
      </c>
      <c r="H22" s="18">
        <v>2</v>
      </c>
      <c r="I22">
        <v>55</v>
      </c>
    </row>
    <row r="23" spans="1:9" ht="90">
      <c r="A23" s="11">
        <f t="shared" si="0"/>
        <v>22</v>
      </c>
      <c r="B23" s="5" t="s">
        <v>56</v>
      </c>
      <c r="C23" s="2" t="s">
        <v>57</v>
      </c>
      <c r="D23" t="s">
        <v>43</v>
      </c>
      <c r="E23" s="13">
        <v>77</v>
      </c>
      <c r="F23" t="s">
        <v>58</v>
      </c>
      <c r="H23" s="18">
        <v>1</v>
      </c>
      <c r="I23">
        <v>125</v>
      </c>
    </row>
    <row r="24" spans="1:9" ht="90">
      <c r="A24" s="11">
        <f t="shared" si="0"/>
        <v>23</v>
      </c>
      <c r="B24" s="4" t="s">
        <v>59</v>
      </c>
      <c r="C24" s="3" t="s">
        <v>60</v>
      </c>
      <c r="D24" s="3" t="s">
        <v>61</v>
      </c>
    </row>
    <row r="25" spans="1:9" ht="120">
      <c r="A25" s="11">
        <f t="shared" si="0"/>
        <v>24</v>
      </c>
      <c r="B25" s="5" t="s">
        <v>59</v>
      </c>
      <c r="C25" s="2" t="s">
        <v>62</v>
      </c>
      <c r="D25" t="s">
        <v>43</v>
      </c>
      <c r="E25" s="13">
        <v>65</v>
      </c>
      <c r="F25" t="s">
        <v>63</v>
      </c>
      <c r="H25" s="18">
        <v>0</v>
      </c>
      <c r="I25">
        <v>8</v>
      </c>
    </row>
    <row r="26" spans="1:9" ht="45">
      <c r="A26" s="11">
        <f t="shared" si="0"/>
        <v>25</v>
      </c>
      <c r="B26" s="5" t="s">
        <v>64</v>
      </c>
      <c r="C26" s="2" t="s">
        <v>65</v>
      </c>
      <c r="D26" t="s">
        <v>43</v>
      </c>
      <c r="E26" s="13">
        <v>23</v>
      </c>
      <c r="F26" t="s">
        <v>58</v>
      </c>
      <c r="H26" s="18">
        <v>1</v>
      </c>
      <c r="I26">
        <v>2</v>
      </c>
    </row>
    <row r="27" spans="1:9" s="4" customFormat="1" ht="45">
      <c r="A27" s="11">
        <f t="shared" si="0"/>
        <v>26</v>
      </c>
      <c r="B27" s="4" t="s">
        <v>71</v>
      </c>
      <c r="C27" s="3" t="s">
        <v>72</v>
      </c>
      <c r="D27" s="3" t="s">
        <v>73</v>
      </c>
      <c r="E27" s="12"/>
      <c r="H27" s="20"/>
    </row>
    <row r="28" spans="1:9" ht="60">
      <c r="A28" s="11">
        <f t="shared" si="0"/>
        <v>27</v>
      </c>
      <c r="B28" s="5" t="s">
        <v>74</v>
      </c>
      <c r="C28" s="2" t="s">
        <v>75</v>
      </c>
      <c r="D28" t="s">
        <v>43</v>
      </c>
      <c r="E28" s="13">
        <v>103</v>
      </c>
      <c r="F28" t="s">
        <v>76</v>
      </c>
      <c r="H28" s="18">
        <v>9</v>
      </c>
      <c r="I28">
        <v>90</v>
      </c>
    </row>
    <row r="29" spans="1:9" s="5" customFormat="1" ht="90">
      <c r="A29" s="11">
        <f t="shared" si="0"/>
        <v>28</v>
      </c>
      <c r="B29" s="5" t="s">
        <v>77</v>
      </c>
      <c r="C29" s="14" t="s">
        <v>78</v>
      </c>
      <c r="D29" s="5" t="s">
        <v>43</v>
      </c>
      <c r="E29" s="16">
        <v>33</v>
      </c>
      <c r="F29" s="5" t="s">
        <v>58</v>
      </c>
      <c r="G29" s="5" t="s">
        <v>83</v>
      </c>
      <c r="H29" s="19">
        <v>1</v>
      </c>
      <c r="I29" s="5">
        <v>8</v>
      </c>
    </row>
    <row r="30" spans="1:9" ht="90">
      <c r="A30" s="11">
        <f t="shared" si="0"/>
        <v>29</v>
      </c>
      <c r="B30" s="5" t="s">
        <v>82</v>
      </c>
      <c r="C30" s="2" t="s">
        <v>84</v>
      </c>
      <c r="D30" t="s">
        <v>43</v>
      </c>
      <c r="E30" s="13">
        <v>201</v>
      </c>
      <c r="F30" t="s">
        <v>85</v>
      </c>
      <c r="H30" s="18">
        <v>3</v>
      </c>
      <c r="I30">
        <v>15</v>
      </c>
    </row>
    <row r="31" spans="1:9" ht="60">
      <c r="A31" s="11">
        <f t="shared" si="0"/>
        <v>30</v>
      </c>
      <c r="B31" s="5" t="s">
        <v>86</v>
      </c>
      <c r="C31" s="2" t="s">
        <v>87</v>
      </c>
      <c r="D31" t="s">
        <v>43</v>
      </c>
      <c r="E31" s="13">
        <v>139</v>
      </c>
      <c r="F31" s="5" t="s">
        <v>58</v>
      </c>
      <c r="H31" s="18">
        <v>8</v>
      </c>
      <c r="I31">
        <v>22</v>
      </c>
    </row>
    <row r="32" spans="1:9" s="4" customFormat="1" ht="60">
      <c r="A32" s="11">
        <f t="shared" si="0"/>
        <v>31</v>
      </c>
      <c r="B32" s="4" t="s">
        <v>86</v>
      </c>
      <c r="C32" s="3" t="s">
        <v>88</v>
      </c>
      <c r="D32" s="4" t="s">
        <v>89</v>
      </c>
      <c r="E32" s="12"/>
      <c r="H32" s="20"/>
    </row>
    <row r="33" spans="1:9" ht="60">
      <c r="A33" s="11">
        <f t="shared" si="0"/>
        <v>32</v>
      </c>
      <c r="B33" t="s">
        <v>90</v>
      </c>
      <c r="C33" s="2" t="s">
        <v>91</v>
      </c>
      <c r="E33" s="13">
        <v>128</v>
      </c>
      <c r="F33" t="s">
        <v>92</v>
      </c>
      <c r="H33" s="18">
        <v>5</v>
      </c>
      <c r="I33">
        <v>24</v>
      </c>
    </row>
    <row r="34" spans="1:9" ht="75">
      <c r="A34" s="11">
        <f t="shared" si="0"/>
        <v>33</v>
      </c>
      <c r="B34" s="5" t="s">
        <v>93</v>
      </c>
      <c r="C34" s="2" t="s">
        <v>94</v>
      </c>
      <c r="D34" t="s">
        <v>38</v>
      </c>
      <c r="E34" s="13">
        <v>18</v>
      </c>
      <c r="F34" t="s">
        <v>42</v>
      </c>
      <c r="H34" s="18">
        <v>2</v>
      </c>
      <c r="I34">
        <v>8</v>
      </c>
    </row>
    <row r="35" spans="1:9" s="4" customFormat="1" ht="90">
      <c r="A35" s="11">
        <f t="shared" si="0"/>
        <v>34</v>
      </c>
      <c r="B35" s="4" t="s">
        <v>95</v>
      </c>
      <c r="C35" s="3" t="s">
        <v>96</v>
      </c>
      <c r="D35" s="3" t="s">
        <v>102</v>
      </c>
      <c r="E35" s="12"/>
      <c r="H35" s="20"/>
    </row>
    <row r="36" spans="1:9" s="4" customFormat="1" ht="75">
      <c r="A36" s="11">
        <f t="shared" si="0"/>
        <v>35</v>
      </c>
      <c r="B36" s="5" t="s">
        <v>110</v>
      </c>
      <c r="C36" s="14" t="s">
        <v>111</v>
      </c>
      <c r="D36" s="3"/>
      <c r="E36" s="16">
        <v>313</v>
      </c>
      <c r="F36" t="s">
        <v>58</v>
      </c>
      <c r="H36" s="20"/>
    </row>
    <row r="37" spans="1:9" ht="60">
      <c r="A37" s="11">
        <f t="shared" si="0"/>
        <v>36</v>
      </c>
      <c r="B37" t="s">
        <v>103</v>
      </c>
      <c r="C37" s="2" t="s">
        <v>104</v>
      </c>
      <c r="D37" t="s">
        <v>43</v>
      </c>
      <c r="E37" s="13">
        <v>309</v>
      </c>
      <c r="F37" s="2" t="s">
        <v>105</v>
      </c>
      <c r="H37" s="18">
        <v>20</v>
      </c>
    </row>
    <row r="38" spans="1:9" ht="60">
      <c r="A38" s="11">
        <f t="shared" si="0"/>
        <v>37</v>
      </c>
      <c r="B38" s="5" t="s">
        <v>362</v>
      </c>
      <c r="C38" s="2" t="s">
        <v>363</v>
      </c>
      <c r="D38" t="s">
        <v>43</v>
      </c>
    </row>
    <row r="39" spans="1:9" ht="75">
      <c r="A39" s="11">
        <f t="shared" si="0"/>
        <v>38</v>
      </c>
      <c r="B39" s="5" t="s">
        <v>370</v>
      </c>
      <c r="C39" s="2" t="s">
        <v>371</v>
      </c>
      <c r="D39" t="s">
        <v>43</v>
      </c>
    </row>
    <row r="40" spans="1:9" ht="60">
      <c r="A40" s="11">
        <f t="shared" si="0"/>
        <v>39</v>
      </c>
      <c r="B40" s="5" t="s">
        <v>380</v>
      </c>
      <c r="C40" s="2" t="s">
        <v>381</v>
      </c>
      <c r="D40" t="s">
        <v>43</v>
      </c>
    </row>
    <row r="41" spans="1:9" ht="75">
      <c r="A41" s="11">
        <f t="shared" si="0"/>
        <v>40</v>
      </c>
      <c r="B41" t="s">
        <v>106</v>
      </c>
      <c r="C41" s="2" t="s">
        <v>109</v>
      </c>
      <c r="D41" t="s">
        <v>43</v>
      </c>
      <c r="E41" s="13">
        <v>176</v>
      </c>
      <c r="F41" t="s">
        <v>107</v>
      </c>
      <c r="G41" t="s">
        <v>108</v>
      </c>
      <c r="H41" s="18">
        <v>6</v>
      </c>
      <c r="I41">
        <v>28</v>
      </c>
    </row>
    <row r="42" spans="1:9" ht="90">
      <c r="A42" s="11">
        <f t="shared" si="0"/>
        <v>41</v>
      </c>
      <c r="B42" t="s">
        <v>97</v>
      </c>
      <c r="C42" s="2" t="s">
        <v>98</v>
      </c>
      <c r="D42" t="s">
        <v>38</v>
      </c>
      <c r="E42" s="13">
        <v>116</v>
      </c>
      <c r="F42" t="s">
        <v>99</v>
      </c>
      <c r="H42" s="18">
        <v>4</v>
      </c>
      <c r="I42">
        <v>26</v>
      </c>
    </row>
    <row r="43" spans="1:9" ht="60">
      <c r="A43" s="11">
        <f t="shared" si="0"/>
        <v>42</v>
      </c>
      <c r="B43" s="5" t="s">
        <v>382</v>
      </c>
      <c r="C43" s="2" t="s">
        <v>383</v>
      </c>
      <c r="D43" t="s">
        <v>38</v>
      </c>
    </row>
    <row r="44" spans="1:9" ht="45">
      <c r="A44" s="11">
        <f t="shared" si="0"/>
        <v>43</v>
      </c>
      <c r="B44" t="s">
        <v>415</v>
      </c>
      <c r="C44" s="2" t="s">
        <v>414</v>
      </c>
      <c r="D44" t="s">
        <v>38</v>
      </c>
    </row>
    <row r="45" spans="1:9" ht="14.1" customHeight="1">
      <c r="A45" s="11">
        <f t="shared" si="0"/>
        <v>44</v>
      </c>
      <c r="B45" t="s">
        <v>417</v>
      </c>
      <c r="C45" s="2" t="s">
        <v>416</v>
      </c>
      <c r="D45" t="s">
        <v>38</v>
      </c>
    </row>
    <row r="46" spans="1:9" ht="75">
      <c r="A46" s="11">
        <f t="shared" si="0"/>
        <v>45</v>
      </c>
      <c r="B46" t="s">
        <v>418</v>
      </c>
      <c r="C46" s="2" t="s">
        <v>419</v>
      </c>
      <c r="D46" t="s">
        <v>38</v>
      </c>
    </row>
    <row r="47" spans="1:9" ht="60">
      <c r="A47" s="11">
        <f t="shared" si="0"/>
        <v>46</v>
      </c>
      <c r="B47" s="14" t="s">
        <v>471</v>
      </c>
      <c r="C47" s="14" t="s">
        <v>420</v>
      </c>
      <c r="D47" t="s">
        <v>38</v>
      </c>
    </row>
    <row r="48" spans="1:9" ht="75">
      <c r="A48" s="11">
        <f t="shared" si="0"/>
        <v>47</v>
      </c>
      <c r="B48" s="14" t="s">
        <v>471</v>
      </c>
      <c r="C48" s="14" t="s">
        <v>421</v>
      </c>
      <c r="D48" t="s">
        <v>38</v>
      </c>
    </row>
    <row r="49" spans="1:9" ht="75">
      <c r="A49" s="11">
        <f t="shared" si="0"/>
        <v>48</v>
      </c>
      <c r="B49" t="s">
        <v>422</v>
      </c>
      <c r="C49" s="2" t="s">
        <v>423</v>
      </c>
      <c r="D49" t="s">
        <v>38</v>
      </c>
    </row>
    <row r="50" spans="1:9" ht="90">
      <c r="A50" s="11">
        <f t="shared" si="0"/>
        <v>49</v>
      </c>
      <c r="B50" t="s">
        <v>28</v>
      </c>
      <c r="C50" s="2" t="s">
        <v>29</v>
      </c>
      <c r="D50" t="s">
        <v>38</v>
      </c>
      <c r="H50" s="18">
        <v>0</v>
      </c>
      <c r="I50">
        <v>12</v>
      </c>
    </row>
    <row r="51" spans="1:9" ht="45">
      <c r="A51" s="13">
        <v>50</v>
      </c>
      <c r="B51" t="s">
        <v>474</v>
      </c>
      <c r="C51" s="2" t="s">
        <v>475</v>
      </c>
    </row>
    <row r="52" spans="1:9" ht="90">
      <c r="A52" s="13">
        <v>51</v>
      </c>
      <c r="B52" t="s">
        <v>476</v>
      </c>
      <c r="C52" s="2" t="s">
        <v>477</v>
      </c>
    </row>
    <row r="53" spans="1:9" ht="75">
      <c r="A53" s="13">
        <v>52</v>
      </c>
      <c r="B53" t="s">
        <v>478</v>
      </c>
      <c r="C53" s="2" t="s">
        <v>479</v>
      </c>
    </row>
    <row r="54" spans="1:9" ht="45">
      <c r="A54" s="13">
        <v>53</v>
      </c>
      <c r="B54" t="s">
        <v>480</v>
      </c>
      <c r="C54" s="2" t="s">
        <v>481</v>
      </c>
    </row>
    <row r="55" spans="1:9" ht="60">
      <c r="A55" s="13">
        <v>54</v>
      </c>
      <c r="B55" t="s">
        <v>482</v>
      </c>
      <c r="C55" s="2" t="s">
        <v>483</v>
      </c>
    </row>
    <row r="56" spans="1:9" ht="75">
      <c r="A56" s="13">
        <v>55</v>
      </c>
      <c r="B56" t="s">
        <v>100</v>
      </c>
      <c r="C56" s="2" t="s">
        <v>101</v>
      </c>
      <c r="E56" s="13">
        <v>100</v>
      </c>
      <c r="F56" t="s">
        <v>58</v>
      </c>
      <c r="H56" s="18">
        <v>3</v>
      </c>
      <c r="I56">
        <v>25</v>
      </c>
    </row>
    <row r="64" spans="1:9">
      <c r="B64" s="3"/>
      <c r="C64" s="3"/>
    </row>
    <row r="65" spans="2:3">
      <c r="B65" s="3"/>
      <c r="C65" s="3"/>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D57"/>
  <sheetViews>
    <sheetView zoomScaleNormal="100" workbookViewId="0">
      <pane xSplit="2" ySplit="1" topLeftCell="C2" activePane="bottomRight" state="frozen"/>
      <selection pane="topRight" activeCell="C1" sqref="C1"/>
      <selection pane="bottomLeft" activeCell="A2" sqref="A2"/>
      <selection pane="bottomRight" activeCell="CC27" sqref="CC27"/>
    </sheetView>
  </sheetViews>
  <sheetFormatPr defaultRowHeight="15"/>
  <cols>
    <col min="1" max="1" width="8.7109375" style="13"/>
    <col min="2" max="2" width="23.42578125" style="2" customWidth="1"/>
    <col min="3" max="3" width="44" style="2" customWidth="1"/>
    <col min="4" max="4" width="24.42578125" style="2" customWidth="1"/>
    <col min="5" max="5" width="13.5703125" style="2" customWidth="1"/>
    <col min="6" max="6" width="24.7109375" style="2" customWidth="1"/>
    <col min="7" max="7" width="18.5703125" style="2" customWidth="1"/>
    <col min="8" max="8" width="17.42578125" style="13" customWidth="1"/>
    <col min="9" max="9" width="20" style="11" customWidth="1"/>
    <col min="10" max="10" width="13.140625" style="11" customWidth="1"/>
    <col min="11" max="11" width="14.140625" style="11" customWidth="1"/>
    <col min="12" max="13" width="17.42578125" style="11" customWidth="1"/>
    <col min="14" max="14" width="14.42578125" style="13" customWidth="1"/>
    <col min="15" max="16" width="15" style="13" customWidth="1"/>
    <col min="17" max="17" width="12.85546875" style="13" customWidth="1"/>
    <col min="18" max="18" width="21.85546875" style="11" customWidth="1"/>
    <col min="19" max="26" width="21.85546875" style="13" customWidth="1"/>
    <col min="27" max="29" width="15.85546875" style="13" customWidth="1"/>
    <col min="30" max="30" width="14.85546875" customWidth="1"/>
    <col min="31" max="31" width="14.85546875" style="13" customWidth="1"/>
    <col min="32" max="35" width="8.5703125" style="13" customWidth="1"/>
    <col min="36" max="36" width="14.85546875" customWidth="1"/>
    <col min="37" max="37" width="14.85546875" style="13" customWidth="1"/>
    <col min="38" max="44" width="8.5703125" style="13" customWidth="1"/>
    <col min="45" max="45" width="24.85546875" style="11" customWidth="1"/>
    <col min="46" max="46" width="36.7109375" style="13" customWidth="1"/>
    <col min="47" max="49" width="15.85546875" style="13" customWidth="1"/>
    <col min="50" max="50" width="23" style="13" customWidth="1"/>
    <col min="51" max="51" width="15.85546875" style="13" customWidth="1"/>
    <col min="52" max="54" width="37.42578125" style="13" customWidth="1"/>
    <col min="55" max="56" width="14.5703125" style="11" customWidth="1"/>
    <col min="57" max="57" width="17.28515625" style="13" customWidth="1"/>
    <col min="58" max="60" width="17.85546875" style="13" customWidth="1"/>
    <col min="61" max="61" width="15.140625" style="13" customWidth="1"/>
    <col min="62" max="62" width="17.85546875" style="13" customWidth="1"/>
    <col min="63" max="63" width="15.140625" style="13" customWidth="1"/>
    <col min="64" max="66" width="17.85546875" style="13" customWidth="1"/>
    <col min="67" max="67" width="15.140625" style="13" customWidth="1"/>
    <col min="68" max="78" width="17.85546875" style="13" customWidth="1"/>
    <col min="79" max="81" width="14.5703125" style="13" customWidth="1"/>
    <col min="82" max="82" width="45.5703125" customWidth="1"/>
  </cols>
  <sheetData>
    <row r="1" spans="1:82" s="28" customFormat="1" ht="75">
      <c r="A1" s="9" t="s">
        <v>283</v>
      </c>
      <c r="B1" s="6" t="s">
        <v>1</v>
      </c>
      <c r="C1" s="24" t="s">
        <v>2</v>
      </c>
      <c r="D1" s="22" t="s">
        <v>112</v>
      </c>
      <c r="E1" s="22" t="s">
        <v>113</v>
      </c>
      <c r="F1" s="22" t="s">
        <v>114</v>
      </c>
      <c r="G1" s="24" t="s">
        <v>118</v>
      </c>
      <c r="H1" s="24" t="s">
        <v>119</v>
      </c>
      <c r="I1" s="27" t="s">
        <v>306</v>
      </c>
      <c r="J1" s="34" t="s">
        <v>279</v>
      </c>
      <c r="K1" s="27" t="s">
        <v>158</v>
      </c>
      <c r="L1" s="34" t="s">
        <v>278</v>
      </c>
      <c r="M1" s="34" t="s">
        <v>281</v>
      </c>
      <c r="N1" s="9" t="s">
        <v>126</v>
      </c>
      <c r="O1" s="9" t="s">
        <v>128</v>
      </c>
      <c r="P1" s="9" t="s">
        <v>127</v>
      </c>
      <c r="Q1" s="9" t="s">
        <v>129</v>
      </c>
      <c r="R1" s="29" t="s">
        <v>173</v>
      </c>
      <c r="S1" s="29" t="s">
        <v>176</v>
      </c>
      <c r="T1" s="29" t="s">
        <v>151</v>
      </c>
      <c r="U1" s="29" t="s">
        <v>309</v>
      </c>
      <c r="V1" s="29" t="s">
        <v>164</v>
      </c>
      <c r="W1" s="29" t="s">
        <v>445</v>
      </c>
      <c r="X1" s="29" t="s">
        <v>444</v>
      </c>
      <c r="Y1" s="29" t="s">
        <v>443</v>
      </c>
      <c r="Z1" s="29" t="s">
        <v>446</v>
      </c>
      <c r="AA1" s="9" t="s">
        <v>572</v>
      </c>
      <c r="AB1" s="9" t="s">
        <v>573</v>
      </c>
      <c r="AC1" s="9" t="s">
        <v>574</v>
      </c>
      <c r="AD1" s="22" t="s">
        <v>51</v>
      </c>
      <c r="AE1" s="22" t="s">
        <v>132</v>
      </c>
      <c r="AF1" s="22" t="s">
        <v>122</v>
      </c>
      <c r="AG1" s="22" t="s">
        <v>121</v>
      </c>
      <c r="AH1" s="22" t="s">
        <v>123</v>
      </c>
      <c r="AI1" s="22" t="s">
        <v>124</v>
      </c>
      <c r="AJ1" s="33" t="s">
        <v>265</v>
      </c>
      <c r="AK1" s="33" t="s">
        <v>266</v>
      </c>
      <c r="AL1" s="33" t="s">
        <v>267</v>
      </c>
      <c r="AM1" s="33" t="s">
        <v>268</v>
      </c>
      <c r="AN1" s="33" t="s">
        <v>269</v>
      </c>
      <c r="AO1" s="33" t="s">
        <v>270</v>
      </c>
      <c r="AP1" s="33" t="s">
        <v>398</v>
      </c>
      <c r="AQ1" s="33" t="s">
        <v>432</v>
      </c>
      <c r="AR1" s="33" t="s">
        <v>468</v>
      </c>
      <c r="AS1" s="23" t="s">
        <v>230</v>
      </c>
      <c r="AT1" s="23" t="s">
        <v>580</v>
      </c>
      <c r="AU1" s="26" t="s">
        <v>490</v>
      </c>
      <c r="AV1" s="26" t="s">
        <v>578</v>
      </c>
      <c r="AW1" s="26" t="s">
        <v>258</v>
      </c>
      <c r="AX1" s="26" t="s">
        <v>259</v>
      </c>
      <c r="AY1" s="26" t="s">
        <v>354</v>
      </c>
      <c r="AZ1" s="26" t="s">
        <v>133</v>
      </c>
      <c r="BA1" s="9" t="s">
        <v>585</v>
      </c>
      <c r="BB1" s="9" t="s">
        <v>503</v>
      </c>
      <c r="BC1" s="26" t="s">
        <v>120</v>
      </c>
      <c r="BD1" s="26" t="s">
        <v>162</v>
      </c>
      <c r="BE1" s="9" t="s">
        <v>584</v>
      </c>
      <c r="BF1" s="9" t="s">
        <v>141</v>
      </c>
      <c r="BG1" s="9" t="s">
        <v>232</v>
      </c>
      <c r="BH1" s="25" t="s">
        <v>166</v>
      </c>
      <c r="BI1" s="22" t="s">
        <v>185</v>
      </c>
      <c r="BJ1" s="25" t="s">
        <v>182</v>
      </c>
      <c r="BK1" s="22" t="s">
        <v>183</v>
      </c>
      <c r="BL1" s="25" t="s">
        <v>181</v>
      </c>
      <c r="BM1" s="22" t="s">
        <v>180</v>
      </c>
      <c r="BN1" s="25" t="s">
        <v>179</v>
      </c>
      <c r="BO1" s="22" t="s">
        <v>178</v>
      </c>
      <c r="BP1" s="25" t="s">
        <v>187</v>
      </c>
      <c r="BQ1" s="22" t="s">
        <v>184</v>
      </c>
      <c r="BR1" s="25" t="s">
        <v>256</v>
      </c>
      <c r="BS1" s="22" t="s">
        <v>186</v>
      </c>
      <c r="BT1" s="25" t="s">
        <v>152</v>
      </c>
      <c r="BU1" s="22" t="s">
        <v>289</v>
      </c>
      <c r="BV1" s="25" t="s">
        <v>161</v>
      </c>
      <c r="BW1" s="34" t="s">
        <v>290</v>
      </c>
      <c r="BX1" s="34" t="s">
        <v>284</v>
      </c>
      <c r="BY1" s="34" t="s">
        <v>285</v>
      </c>
      <c r="BZ1" s="34" t="s">
        <v>286</v>
      </c>
      <c r="CA1" s="24" t="s">
        <v>134</v>
      </c>
      <c r="CB1" s="24" t="s">
        <v>135</v>
      </c>
      <c r="CC1" s="24"/>
      <c r="CD1" s="22" t="s">
        <v>320</v>
      </c>
    </row>
    <row r="2" spans="1:82" s="28" customFormat="1">
      <c r="A2" s="9"/>
      <c r="B2" s="6"/>
      <c r="C2" s="24"/>
      <c r="D2" s="22"/>
      <c r="E2" s="22"/>
      <c r="F2" s="22"/>
      <c r="G2" s="24"/>
      <c r="H2" s="24"/>
      <c r="I2" s="27"/>
      <c r="J2" s="34" t="s">
        <v>581</v>
      </c>
      <c r="K2" s="27"/>
      <c r="L2" s="34"/>
      <c r="M2" s="34"/>
      <c r="N2" s="9"/>
      <c r="O2" s="9"/>
      <c r="P2" s="9"/>
      <c r="Q2" s="9"/>
      <c r="R2" s="29"/>
      <c r="S2" s="29"/>
      <c r="T2" s="29"/>
      <c r="U2" s="29"/>
      <c r="V2" s="29"/>
      <c r="W2" s="29"/>
      <c r="X2" s="29"/>
      <c r="Y2" s="29"/>
      <c r="Z2" s="29"/>
      <c r="AA2" s="9"/>
      <c r="AB2" s="9"/>
      <c r="AC2" s="9"/>
      <c r="AD2" s="22"/>
      <c r="AE2" s="22"/>
      <c r="AF2" s="22"/>
      <c r="AG2" s="22"/>
      <c r="AH2" s="22"/>
      <c r="AI2" s="22"/>
      <c r="AJ2" s="33"/>
      <c r="AK2" s="33"/>
      <c r="AL2" s="33"/>
      <c r="AM2" s="33"/>
      <c r="AN2" s="33"/>
      <c r="AO2" s="33"/>
      <c r="AP2" s="33"/>
      <c r="AQ2" s="33"/>
      <c r="AR2" s="33"/>
      <c r="AS2" s="23"/>
      <c r="AT2" s="23"/>
      <c r="AU2" s="26"/>
      <c r="AV2" s="26"/>
      <c r="AW2" s="26"/>
      <c r="AX2" s="26"/>
      <c r="AY2" s="26"/>
      <c r="AZ2" s="26"/>
      <c r="BA2" s="9"/>
      <c r="BB2" s="9"/>
      <c r="BC2" s="26"/>
      <c r="BD2" s="26"/>
      <c r="BE2" s="9"/>
      <c r="BF2" s="9"/>
      <c r="BG2" s="9"/>
      <c r="BH2" s="25"/>
      <c r="BI2" s="22"/>
      <c r="BJ2" s="25"/>
      <c r="BK2" s="22"/>
      <c r="BL2" s="25"/>
      <c r="BM2" s="22"/>
      <c r="BN2" s="25"/>
      <c r="BO2" s="22"/>
      <c r="BP2" s="25"/>
      <c r="BQ2" s="22"/>
      <c r="BR2" s="25"/>
      <c r="BS2" s="22"/>
      <c r="BT2" s="25"/>
      <c r="BU2" s="22"/>
      <c r="BV2" s="25"/>
      <c r="BW2" s="34"/>
      <c r="BX2" s="34"/>
      <c r="BY2" s="34"/>
      <c r="BZ2" s="34"/>
      <c r="CA2" s="24" t="s">
        <v>582</v>
      </c>
      <c r="CB2" s="24" t="s">
        <v>583</v>
      </c>
      <c r="CC2" s="24"/>
      <c r="CD2" s="22"/>
    </row>
    <row r="3" spans="1:82" ht="60">
      <c r="A3" s="13">
        <v>1</v>
      </c>
      <c r="B3" s="2" t="s">
        <v>13</v>
      </c>
      <c r="C3" s="2" t="s">
        <v>12</v>
      </c>
      <c r="D3" s="2" t="s">
        <v>389</v>
      </c>
      <c r="E3" s="2" t="s">
        <v>115</v>
      </c>
      <c r="F3" s="2" t="s">
        <v>116</v>
      </c>
      <c r="G3" s="2" t="s">
        <v>117</v>
      </c>
      <c r="H3" s="11">
        <v>56</v>
      </c>
      <c r="I3" s="11" t="s">
        <v>147</v>
      </c>
      <c r="J3" s="11">
        <v>45.5</v>
      </c>
      <c r="K3" s="11" t="s">
        <v>125</v>
      </c>
      <c r="N3" s="11">
        <v>50</v>
      </c>
      <c r="O3" s="11">
        <v>5</v>
      </c>
      <c r="P3" s="11"/>
      <c r="Q3" s="11">
        <v>1</v>
      </c>
      <c r="S3" s="11"/>
      <c r="T3" s="11"/>
      <c r="U3" s="11"/>
      <c r="V3" s="11">
        <v>0</v>
      </c>
      <c r="W3" s="11"/>
      <c r="X3" s="11"/>
      <c r="Y3" s="11"/>
      <c r="Z3" s="11"/>
      <c r="AA3" s="11">
        <v>14</v>
      </c>
      <c r="AB3" s="11">
        <v>18</v>
      </c>
      <c r="AC3" s="11">
        <v>16</v>
      </c>
      <c r="AD3" s="2" t="s">
        <v>70</v>
      </c>
      <c r="AE3" s="11">
        <v>0</v>
      </c>
      <c r="AF3" s="11">
        <v>6</v>
      </c>
      <c r="AG3" s="11">
        <v>24</v>
      </c>
      <c r="AH3" s="11">
        <v>26</v>
      </c>
      <c r="AI3" s="11">
        <v>0</v>
      </c>
      <c r="AJ3" s="2"/>
      <c r="AK3" s="11"/>
      <c r="AS3" s="11" t="s">
        <v>142</v>
      </c>
      <c r="AT3" s="11">
        <v>5</v>
      </c>
      <c r="AU3" s="11">
        <v>1</v>
      </c>
      <c r="AV3" s="11">
        <v>0</v>
      </c>
      <c r="AW3" s="11">
        <v>1</v>
      </c>
      <c r="AX3" s="11">
        <v>0</v>
      </c>
      <c r="AY3" s="11">
        <v>0</v>
      </c>
      <c r="AZ3" s="11" t="s">
        <v>143</v>
      </c>
      <c r="BA3" s="11" t="s">
        <v>586</v>
      </c>
      <c r="BB3" s="11">
        <v>3</v>
      </c>
      <c r="BC3" s="11">
        <v>106</v>
      </c>
      <c r="BD3" s="11">
        <v>49</v>
      </c>
      <c r="BE3" s="11">
        <v>31</v>
      </c>
      <c r="BF3" s="11">
        <v>18</v>
      </c>
      <c r="BG3" s="11"/>
      <c r="BH3" s="11"/>
      <c r="BI3" s="11"/>
      <c r="BJ3" s="11">
        <v>3</v>
      </c>
      <c r="BK3" s="31">
        <f>BJ3/BC3</f>
        <v>2.8301886792452831E-2</v>
      </c>
      <c r="BL3" s="11">
        <v>30</v>
      </c>
      <c r="BM3" s="30">
        <f>BL3/BC3</f>
        <v>0.28301886792452829</v>
      </c>
      <c r="BN3" s="11">
        <v>26</v>
      </c>
      <c r="BO3" s="30">
        <f>BN3/BC3</f>
        <v>0.24528301886792453</v>
      </c>
      <c r="BP3" s="11">
        <v>42</v>
      </c>
      <c r="BQ3" s="30">
        <f>BP3/BC3</f>
        <v>0.39622641509433965</v>
      </c>
      <c r="BR3" s="11"/>
      <c r="BS3" s="11"/>
      <c r="BT3" s="11"/>
      <c r="BU3" s="11"/>
      <c r="BV3" s="11">
        <v>5</v>
      </c>
      <c r="BW3" s="11"/>
      <c r="BX3" s="11"/>
      <c r="BY3" s="11"/>
      <c r="BZ3" s="11"/>
      <c r="CA3" s="13">
        <v>0</v>
      </c>
      <c r="CB3" s="11">
        <v>11</v>
      </c>
      <c r="CC3" s="11">
        <f>CA3/CB3</f>
        <v>0</v>
      </c>
      <c r="CD3" s="2" t="s">
        <v>575</v>
      </c>
    </row>
    <row r="4" spans="1:82" ht="60">
      <c r="A4" s="13">
        <f>A3+1</f>
        <v>2</v>
      </c>
      <c r="B4" s="2" t="s">
        <v>16</v>
      </c>
      <c r="C4" s="2" t="s">
        <v>17</v>
      </c>
      <c r="D4" s="2" t="s">
        <v>155</v>
      </c>
      <c r="E4" s="2" t="s">
        <v>154</v>
      </c>
      <c r="F4" s="2" t="s">
        <v>153</v>
      </c>
      <c r="G4" s="2" t="s">
        <v>150</v>
      </c>
      <c r="H4" s="11">
        <v>139</v>
      </c>
      <c r="I4" s="11" t="s">
        <v>156</v>
      </c>
      <c r="J4" s="11">
        <v>44.4</v>
      </c>
      <c r="K4" s="11" t="s">
        <v>157</v>
      </c>
      <c r="L4" s="11">
        <v>0</v>
      </c>
      <c r="M4" s="11">
        <v>23.7</v>
      </c>
      <c r="N4" s="11">
        <v>103</v>
      </c>
      <c r="O4" s="11">
        <v>34</v>
      </c>
      <c r="P4" s="11">
        <v>2</v>
      </c>
      <c r="Q4" s="11">
        <v>0</v>
      </c>
      <c r="S4" s="11"/>
      <c r="T4" s="11"/>
      <c r="U4" s="11">
        <v>62</v>
      </c>
      <c r="V4" s="11">
        <v>0</v>
      </c>
      <c r="W4" s="11"/>
      <c r="X4" s="11"/>
      <c r="Y4" s="11"/>
      <c r="Z4" s="11"/>
      <c r="AA4" s="11"/>
      <c r="AB4" s="11"/>
      <c r="AC4" s="11"/>
      <c r="AD4" s="2" t="s">
        <v>63</v>
      </c>
      <c r="AE4" s="11">
        <v>0</v>
      </c>
      <c r="AF4" s="11">
        <v>17</v>
      </c>
      <c r="AG4" s="11">
        <v>121</v>
      </c>
      <c r="AH4" s="11">
        <v>1</v>
      </c>
      <c r="AI4" s="11">
        <v>0</v>
      </c>
      <c r="AJ4" s="2"/>
      <c r="AK4" s="11"/>
      <c r="AL4" s="11"/>
      <c r="AM4" s="11"/>
      <c r="AN4" s="11"/>
      <c r="AO4" s="11"/>
      <c r="AP4" s="11"/>
      <c r="AQ4" s="11"/>
      <c r="AR4" s="11"/>
      <c r="AS4" s="11" t="s">
        <v>576</v>
      </c>
      <c r="AT4" s="11" t="s">
        <v>159</v>
      </c>
      <c r="AU4" s="11">
        <v>1</v>
      </c>
      <c r="AV4" s="11">
        <v>0</v>
      </c>
      <c r="AW4" s="11">
        <v>1</v>
      </c>
      <c r="AX4" s="11">
        <v>1</v>
      </c>
      <c r="AY4" s="11">
        <v>1</v>
      </c>
      <c r="AZ4" s="11" t="s">
        <v>160</v>
      </c>
      <c r="BA4" s="11"/>
      <c r="BB4" s="11">
        <v>3</v>
      </c>
      <c r="BC4" s="11">
        <v>419</v>
      </c>
      <c r="BD4" s="11">
        <v>136</v>
      </c>
      <c r="BE4" s="11"/>
      <c r="BF4" s="11"/>
      <c r="BG4" s="11"/>
      <c r="BH4" s="13">
        <v>15</v>
      </c>
      <c r="BI4" s="30">
        <f>BH4/BC4</f>
        <v>3.5799522673031027E-2</v>
      </c>
      <c r="BJ4" s="13">
        <v>34</v>
      </c>
      <c r="BK4" s="31">
        <f>BJ4/BC4</f>
        <v>8.1145584725536998E-2</v>
      </c>
      <c r="BL4" s="11" t="s">
        <v>188</v>
      </c>
      <c r="BN4" s="12" t="s">
        <v>163</v>
      </c>
      <c r="BO4" s="12"/>
      <c r="BT4" s="13">
        <v>30</v>
      </c>
      <c r="BU4" s="32">
        <f>BT4/BC4</f>
        <v>7.1599045346062054E-2</v>
      </c>
      <c r="BV4" s="11">
        <v>5</v>
      </c>
      <c r="BW4" s="11"/>
      <c r="BX4" s="11"/>
      <c r="BY4" s="11"/>
      <c r="BZ4" s="11"/>
      <c r="CA4" s="13">
        <v>2</v>
      </c>
      <c r="CB4" s="13">
        <v>25</v>
      </c>
      <c r="CC4" s="11">
        <f t="shared" ref="CC4:CC55" si="0">CA4/CB4</f>
        <v>0.08</v>
      </c>
    </row>
    <row r="5" spans="1:82" ht="60">
      <c r="A5" s="13">
        <f t="shared" ref="A5:A6" si="1">A4+1</f>
        <v>3</v>
      </c>
      <c r="B5" s="2" t="s">
        <v>18</v>
      </c>
      <c r="C5" s="2" t="s">
        <v>197</v>
      </c>
      <c r="D5" s="2" t="s">
        <v>148</v>
      </c>
      <c r="E5" s="2" t="s">
        <v>149</v>
      </c>
      <c r="F5" s="2" t="s">
        <v>145</v>
      </c>
      <c r="G5" s="2" t="s">
        <v>150</v>
      </c>
      <c r="H5" s="11">
        <v>57</v>
      </c>
      <c r="I5" s="11" t="s">
        <v>144</v>
      </c>
      <c r="J5" s="11">
        <v>42</v>
      </c>
      <c r="K5" s="11" t="s">
        <v>146</v>
      </c>
      <c r="L5" s="11">
        <v>0</v>
      </c>
      <c r="M5" s="11">
        <v>24.1</v>
      </c>
      <c r="N5" s="11">
        <v>50</v>
      </c>
      <c r="O5" s="11">
        <v>7</v>
      </c>
      <c r="P5" s="11">
        <v>0</v>
      </c>
      <c r="Q5" s="11">
        <v>0</v>
      </c>
      <c r="S5" s="11"/>
      <c r="T5" s="11">
        <v>8</v>
      </c>
      <c r="U5" s="11">
        <v>27</v>
      </c>
      <c r="V5" s="11"/>
      <c r="W5" s="11"/>
      <c r="X5" s="11"/>
      <c r="Y5" s="11"/>
      <c r="Z5" s="11"/>
      <c r="AA5" s="11"/>
      <c r="AB5" s="11"/>
      <c r="AC5" s="11"/>
      <c r="AD5" s="2" t="s">
        <v>70</v>
      </c>
      <c r="AE5" s="11">
        <v>0</v>
      </c>
      <c r="AF5" s="11">
        <v>11</v>
      </c>
      <c r="AG5" s="11">
        <v>43</v>
      </c>
      <c r="AH5" s="11">
        <v>3</v>
      </c>
      <c r="AI5" s="11">
        <v>0</v>
      </c>
      <c r="AJ5" s="2"/>
      <c r="AK5" s="11"/>
      <c r="AL5" s="11"/>
      <c r="AM5" s="11"/>
      <c r="AN5" s="11"/>
      <c r="AO5" s="11"/>
      <c r="AP5" s="11"/>
      <c r="AQ5" s="11"/>
      <c r="AR5" s="11"/>
      <c r="AS5" s="11" t="s">
        <v>577</v>
      </c>
      <c r="AT5" s="11" t="s">
        <v>159</v>
      </c>
      <c r="AU5" s="11">
        <v>0</v>
      </c>
      <c r="AV5" s="11">
        <v>0</v>
      </c>
      <c r="AW5" s="11">
        <v>1</v>
      </c>
      <c r="AX5" s="11">
        <v>1</v>
      </c>
      <c r="AY5" s="11">
        <v>1</v>
      </c>
      <c r="AZ5" s="11" t="s">
        <v>165</v>
      </c>
      <c r="BA5" s="11"/>
      <c r="BB5" s="11">
        <v>3</v>
      </c>
      <c r="BC5" s="11">
        <v>88</v>
      </c>
      <c r="BD5" s="11">
        <v>48</v>
      </c>
      <c r="BE5" s="11">
        <v>28</v>
      </c>
      <c r="BF5" s="11">
        <v>19</v>
      </c>
      <c r="BG5" s="11"/>
      <c r="BH5" s="11">
        <v>2</v>
      </c>
      <c r="BI5" s="30">
        <f>BH5/BC5</f>
        <v>2.2727272727272728E-2</v>
      </c>
      <c r="BJ5" s="11"/>
      <c r="BK5" s="11"/>
      <c r="BL5" s="11">
        <v>38</v>
      </c>
      <c r="BM5" s="30">
        <f>BL5/BC5</f>
        <v>0.43181818181818182</v>
      </c>
      <c r="BN5" s="11"/>
      <c r="BO5" s="11"/>
      <c r="BP5" s="11">
        <v>48</v>
      </c>
      <c r="BQ5" s="30">
        <f>BP5/BC5</f>
        <v>0.54545454545454541</v>
      </c>
      <c r="BR5" s="11"/>
      <c r="BS5" s="11"/>
      <c r="BT5" s="11">
        <v>0</v>
      </c>
      <c r="BU5" s="11"/>
      <c r="BV5" s="11"/>
      <c r="BW5" s="11"/>
      <c r="BX5" s="11"/>
      <c r="BY5" s="11"/>
      <c r="BZ5" s="11"/>
      <c r="CA5" s="13">
        <v>1</v>
      </c>
      <c r="CB5" s="13">
        <v>9</v>
      </c>
      <c r="CC5" s="11">
        <f t="shared" si="0"/>
        <v>0.1111111111111111</v>
      </c>
    </row>
    <row r="6" spans="1:82" ht="63.95" customHeight="1">
      <c r="A6" s="13">
        <f t="shared" si="1"/>
        <v>4</v>
      </c>
      <c r="B6" s="2" t="s">
        <v>587</v>
      </c>
      <c r="C6" s="2" t="s">
        <v>21</v>
      </c>
      <c r="D6" s="2" t="s">
        <v>196</v>
      </c>
      <c r="E6" s="2" t="s">
        <v>167</v>
      </c>
      <c r="F6" s="2" t="s">
        <v>193</v>
      </c>
      <c r="G6" s="2" t="s">
        <v>150</v>
      </c>
      <c r="H6" s="11">
        <v>36</v>
      </c>
      <c r="I6" s="11" t="s">
        <v>171</v>
      </c>
      <c r="J6" s="11">
        <v>47</v>
      </c>
      <c r="K6" s="11" t="s">
        <v>125</v>
      </c>
      <c r="N6" s="11">
        <v>27</v>
      </c>
      <c r="O6" s="11">
        <v>7</v>
      </c>
      <c r="P6" s="11"/>
      <c r="Q6" s="11">
        <v>2</v>
      </c>
      <c r="R6" s="11" t="s">
        <v>174</v>
      </c>
      <c r="S6" s="11">
        <v>23</v>
      </c>
      <c r="T6" s="11"/>
      <c r="U6" s="11"/>
      <c r="V6" s="11"/>
      <c r="W6" s="11"/>
      <c r="X6" s="11"/>
      <c r="Y6" s="11"/>
      <c r="Z6" s="11"/>
      <c r="AA6" s="11"/>
      <c r="AB6" s="11"/>
      <c r="AC6" s="11"/>
      <c r="AD6" s="2" t="s">
        <v>99</v>
      </c>
      <c r="AE6" s="11">
        <v>0</v>
      </c>
      <c r="AF6" s="11">
        <v>3</v>
      </c>
      <c r="AG6" s="11">
        <v>24</v>
      </c>
      <c r="AH6" s="13">
        <v>7</v>
      </c>
      <c r="AI6" s="11">
        <v>2</v>
      </c>
      <c r="AJ6" s="2"/>
      <c r="AK6" s="11"/>
      <c r="AL6" s="11"/>
      <c r="AM6" s="11"/>
      <c r="AO6" s="11"/>
      <c r="AP6" s="11"/>
      <c r="AQ6" s="11"/>
      <c r="AR6" s="11"/>
      <c r="AS6" s="11" t="s">
        <v>169</v>
      </c>
      <c r="AT6" s="11" t="s">
        <v>170</v>
      </c>
      <c r="AU6" s="11">
        <v>1</v>
      </c>
      <c r="AV6" s="11">
        <v>0</v>
      </c>
      <c r="AW6" s="11">
        <v>1</v>
      </c>
      <c r="AX6" s="11">
        <v>1</v>
      </c>
      <c r="AY6" s="11">
        <v>1</v>
      </c>
      <c r="AZ6" s="11" t="s">
        <v>125</v>
      </c>
      <c r="BA6" s="11"/>
      <c r="BB6" s="11">
        <v>1</v>
      </c>
      <c r="BC6" s="11">
        <v>76</v>
      </c>
      <c r="BD6" s="11">
        <v>30</v>
      </c>
      <c r="BE6" s="11">
        <v>22</v>
      </c>
      <c r="BF6" s="11">
        <f>BD6-BE6</f>
        <v>8</v>
      </c>
      <c r="BG6" s="11"/>
      <c r="BH6" s="11"/>
      <c r="BI6" s="11"/>
      <c r="BJ6" s="11"/>
      <c r="BK6" s="11">
        <v>0.19</v>
      </c>
      <c r="BL6" s="11"/>
      <c r="BM6" s="11">
        <v>0.12</v>
      </c>
      <c r="BN6" s="11"/>
      <c r="BO6" s="11">
        <v>0.1</v>
      </c>
      <c r="BP6" s="11"/>
      <c r="BQ6" s="11">
        <v>0.53</v>
      </c>
      <c r="BR6" s="11"/>
      <c r="BS6" s="11">
        <v>0.05</v>
      </c>
      <c r="BT6" s="11"/>
      <c r="BU6" s="11"/>
      <c r="BV6" s="11"/>
      <c r="BW6" s="11"/>
      <c r="BX6" s="11"/>
      <c r="BY6" s="11"/>
      <c r="BZ6" s="11"/>
      <c r="CA6" s="13">
        <v>0</v>
      </c>
      <c r="CB6" s="13">
        <v>9</v>
      </c>
      <c r="CC6" s="11">
        <f t="shared" si="0"/>
        <v>0</v>
      </c>
    </row>
    <row r="7" spans="1:82" ht="41.1" customHeight="1">
      <c r="A7" s="13">
        <v>4</v>
      </c>
      <c r="B7" s="2" t="s">
        <v>588</v>
      </c>
      <c r="F7" s="2" t="s">
        <v>195</v>
      </c>
      <c r="G7" s="2" t="s">
        <v>150</v>
      </c>
      <c r="H7" s="11">
        <v>22</v>
      </c>
      <c r="I7" s="11" t="s">
        <v>172</v>
      </c>
      <c r="J7" s="11">
        <v>43.4</v>
      </c>
      <c r="K7" s="11" t="s">
        <v>125</v>
      </c>
      <c r="N7" s="11">
        <v>15</v>
      </c>
      <c r="O7" s="11">
        <v>4</v>
      </c>
      <c r="P7" s="11"/>
      <c r="Q7" s="11">
        <v>3</v>
      </c>
      <c r="R7" s="11" t="s">
        <v>175</v>
      </c>
      <c r="S7" s="11">
        <v>16</v>
      </c>
      <c r="T7" s="11"/>
      <c r="U7" s="11"/>
      <c r="V7" s="11"/>
      <c r="W7" s="11"/>
      <c r="X7" s="11"/>
      <c r="Y7" s="11"/>
      <c r="Z7" s="11"/>
      <c r="AA7" s="11"/>
      <c r="AB7" s="11"/>
      <c r="AC7" s="11"/>
      <c r="AD7" s="2" t="s">
        <v>99</v>
      </c>
      <c r="AE7" s="11">
        <v>0</v>
      </c>
      <c r="AF7" s="11">
        <v>2</v>
      </c>
      <c r="AG7" s="11">
        <v>17</v>
      </c>
      <c r="AH7" s="11">
        <v>3</v>
      </c>
      <c r="AI7" s="11">
        <v>0</v>
      </c>
      <c r="AJ7" s="2"/>
      <c r="AK7" s="11"/>
      <c r="AL7" s="11"/>
      <c r="AM7" s="11"/>
      <c r="AN7" s="11"/>
      <c r="AO7" s="11"/>
      <c r="AP7" s="11"/>
      <c r="AQ7" s="11"/>
      <c r="AR7" s="11"/>
      <c r="AS7" s="11" t="s">
        <v>594</v>
      </c>
      <c r="AT7" s="11" t="s">
        <v>593</v>
      </c>
      <c r="AU7" s="11">
        <v>1</v>
      </c>
      <c r="AV7" s="11">
        <v>0</v>
      </c>
      <c r="AW7" s="11">
        <v>1</v>
      </c>
      <c r="AX7" s="11">
        <v>1</v>
      </c>
      <c r="AY7" s="11">
        <v>1</v>
      </c>
      <c r="AZ7" s="11" t="s">
        <v>125</v>
      </c>
      <c r="BA7" s="11"/>
      <c r="BB7" s="11">
        <v>1</v>
      </c>
      <c r="BC7" s="11">
        <v>81</v>
      </c>
      <c r="BD7" s="11">
        <v>21</v>
      </c>
      <c r="BE7" s="11">
        <v>21</v>
      </c>
      <c r="BF7" s="11">
        <f>BD7-BE7</f>
        <v>0</v>
      </c>
      <c r="BG7" s="11"/>
      <c r="BH7" s="11"/>
      <c r="BI7" s="11"/>
      <c r="BJ7" s="11"/>
      <c r="BK7" s="11">
        <v>0.19</v>
      </c>
      <c r="BL7" s="11"/>
      <c r="BM7" s="11">
        <v>0.12</v>
      </c>
      <c r="BN7" s="11"/>
      <c r="BO7" s="11">
        <v>0.1</v>
      </c>
      <c r="BP7" s="11"/>
      <c r="BQ7" s="11">
        <v>0.53</v>
      </c>
      <c r="BR7" s="11"/>
      <c r="BS7" s="11">
        <v>0.05</v>
      </c>
      <c r="BT7" s="11"/>
      <c r="BU7" s="11"/>
      <c r="BV7" s="11"/>
      <c r="BW7" s="11"/>
      <c r="BX7" s="11"/>
      <c r="BY7" s="11"/>
      <c r="BZ7" s="11"/>
      <c r="CA7" s="13">
        <v>0</v>
      </c>
      <c r="CB7" s="13">
        <v>5</v>
      </c>
      <c r="CC7" s="11">
        <f t="shared" si="0"/>
        <v>0</v>
      </c>
    </row>
    <row r="8" spans="1:82" ht="60">
      <c r="A8" s="13">
        <v>5</v>
      </c>
      <c r="B8" s="2" t="s">
        <v>22</v>
      </c>
      <c r="C8" s="2" t="s">
        <v>23</v>
      </c>
      <c r="D8" s="2" t="s">
        <v>168</v>
      </c>
      <c r="E8" s="2" t="s">
        <v>131</v>
      </c>
      <c r="F8" s="2" t="s">
        <v>177</v>
      </c>
      <c r="G8" s="2" t="s">
        <v>125</v>
      </c>
      <c r="H8" s="11">
        <v>102</v>
      </c>
      <c r="I8" s="11" t="s">
        <v>125</v>
      </c>
      <c r="K8" s="11" t="s">
        <v>125</v>
      </c>
      <c r="N8" s="11">
        <v>63</v>
      </c>
      <c r="O8" s="11">
        <v>18</v>
      </c>
      <c r="P8" s="11">
        <v>18</v>
      </c>
      <c r="Q8" s="11">
        <v>3</v>
      </c>
      <c r="S8" s="11"/>
      <c r="T8" s="11"/>
      <c r="U8" s="11"/>
      <c r="V8" s="11"/>
      <c r="W8" s="11"/>
      <c r="X8" s="11"/>
      <c r="Y8" s="11"/>
      <c r="Z8" s="11"/>
      <c r="AA8" s="11"/>
      <c r="AB8" s="11"/>
      <c r="AC8" s="11"/>
      <c r="AD8" s="2" t="s">
        <v>46</v>
      </c>
      <c r="AE8" s="11"/>
      <c r="AF8" s="11"/>
      <c r="AG8" s="11">
        <v>102</v>
      </c>
      <c r="AH8" s="11"/>
      <c r="AI8" s="11"/>
      <c r="AJ8" s="2"/>
      <c r="AK8" s="11"/>
      <c r="AL8" s="11"/>
      <c r="AM8" s="11"/>
      <c r="AN8" s="11"/>
      <c r="AO8" s="11"/>
      <c r="AP8" s="11"/>
      <c r="AQ8" s="11"/>
      <c r="AR8" s="11"/>
      <c r="AS8" s="11" t="s">
        <v>190</v>
      </c>
      <c r="AT8" s="11" t="s">
        <v>189</v>
      </c>
      <c r="AU8" s="11">
        <v>0</v>
      </c>
      <c r="AV8" s="11">
        <v>1</v>
      </c>
      <c r="AW8" s="11">
        <v>0</v>
      </c>
      <c r="AX8" s="11">
        <v>1</v>
      </c>
      <c r="AY8" s="11">
        <v>0</v>
      </c>
      <c r="AZ8" s="11" t="s">
        <v>191</v>
      </c>
      <c r="BA8" s="11"/>
      <c r="BB8" s="11">
        <v>3</v>
      </c>
      <c r="BC8" s="11">
        <v>205</v>
      </c>
      <c r="BD8" s="11">
        <v>91</v>
      </c>
      <c r="BE8" s="11">
        <v>69</v>
      </c>
      <c r="BF8" s="11">
        <f>BD8-BE8</f>
        <v>22</v>
      </c>
      <c r="BG8" s="11"/>
      <c r="BH8" s="11"/>
      <c r="BI8" s="11"/>
      <c r="BJ8" s="11"/>
      <c r="BK8" s="11"/>
      <c r="BL8" s="11"/>
      <c r="BM8" s="11"/>
      <c r="BN8" s="11"/>
      <c r="BO8" s="11"/>
      <c r="BP8" s="11"/>
      <c r="BQ8" s="11"/>
      <c r="BR8" s="11"/>
      <c r="BS8" s="11"/>
      <c r="BT8" s="11"/>
      <c r="BU8" s="11"/>
      <c r="BV8" s="11"/>
      <c r="BW8" s="11"/>
      <c r="BX8" s="11"/>
      <c r="BY8" s="11" t="s">
        <v>579</v>
      </c>
      <c r="BZ8" s="11" t="s">
        <v>316</v>
      </c>
      <c r="CA8" s="13">
        <v>2</v>
      </c>
      <c r="CB8" s="13">
        <v>24</v>
      </c>
      <c r="CC8" s="11">
        <f t="shared" si="0"/>
        <v>8.3333333333333329E-2</v>
      </c>
    </row>
    <row r="9" spans="1:82" s="5" customFormat="1" ht="75">
      <c r="A9" s="16">
        <v>6</v>
      </c>
      <c r="B9" s="14" t="s">
        <v>67</v>
      </c>
      <c r="C9" s="14" t="s">
        <v>68</v>
      </c>
      <c r="D9" s="14" t="s">
        <v>199</v>
      </c>
      <c r="E9" s="14" t="s">
        <v>194</v>
      </c>
      <c r="F9" s="14" t="s">
        <v>195</v>
      </c>
      <c r="G9" s="14" t="s">
        <v>125</v>
      </c>
      <c r="H9" s="15">
        <v>45</v>
      </c>
      <c r="I9" s="15" t="s">
        <v>198</v>
      </c>
      <c r="J9" s="15">
        <v>61</v>
      </c>
      <c r="K9" s="15" t="s">
        <v>220</v>
      </c>
      <c r="L9" s="15">
        <v>1</v>
      </c>
      <c r="M9" s="15">
        <v>26</v>
      </c>
      <c r="N9" s="15">
        <v>31</v>
      </c>
      <c r="O9" s="15">
        <v>14</v>
      </c>
      <c r="P9" s="15"/>
      <c r="Q9" s="15"/>
      <c r="R9" s="11"/>
      <c r="S9" s="11"/>
      <c r="T9" s="15"/>
      <c r="U9" s="15"/>
      <c r="V9" s="15"/>
      <c r="W9" s="15"/>
      <c r="X9" s="15"/>
      <c r="Y9" s="15"/>
      <c r="Z9" s="15"/>
      <c r="AA9" s="15"/>
      <c r="AB9" s="15"/>
      <c r="AC9" s="15"/>
      <c r="AD9" s="14" t="s">
        <v>201</v>
      </c>
      <c r="AE9" s="11"/>
      <c r="AF9" s="11"/>
      <c r="AG9" s="11"/>
      <c r="AH9" s="11"/>
      <c r="AI9" s="11"/>
      <c r="AJ9" s="14"/>
      <c r="AK9" s="11"/>
      <c r="AL9" s="11"/>
      <c r="AM9" s="11"/>
      <c r="AN9" s="11"/>
      <c r="AO9" s="11"/>
      <c r="AP9" s="11"/>
      <c r="AQ9" s="11"/>
      <c r="AR9" s="11"/>
      <c r="AS9" s="11" t="s">
        <v>200</v>
      </c>
      <c r="AT9" s="11" t="s">
        <v>589</v>
      </c>
      <c r="AU9" s="15">
        <v>0</v>
      </c>
      <c r="AV9" s="15"/>
      <c r="AW9" s="15">
        <v>1</v>
      </c>
      <c r="AX9" s="15">
        <v>1</v>
      </c>
      <c r="AY9" s="15">
        <v>1</v>
      </c>
      <c r="AZ9" s="15" t="s">
        <v>202</v>
      </c>
      <c r="BA9" s="15"/>
      <c r="BB9" s="15" t="s">
        <v>203</v>
      </c>
      <c r="BC9" s="15"/>
      <c r="BD9" s="15"/>
      <c r="BE9" s="15"/>
      <c r="BF9" s="15"/>
      <c r="BG9" s="15"/>
      <c r="BH9" s="15"/>
      <c r="BI9" s="15">
        <v>0.02</v>
      </c>
      <c r="BJ9" s="15"/>
      <c r="BK9" s="15">
        <v>0.12</v>
      </c>
      <c r="BL9" s="15"/>
      <c r="BM9" s="15">
        <v>0.71</v>
      </c>
      <c r="BN9" s="15"/>
      <c r="BO9" s="15">
        <v>0.02</v>
      </c>
      <c r="BP9" s="15"/>
      <c r="BQ9" s="15">
        <v>0.1</v>
      </c>
      <c r="BR9" s="15"/>
      <c r="BS9" s="15"/>
      <c r="BT9" s="15"/>
      <c r="BU9" s="15">
        <v>0.01</v>
      </c>
      <c r="BV9" s="15"/>
      <c r="BW9" s="15"/>
      <c r="BX9" s="15"/>
      <c r="BY9" s="15"/>
      <c r="BZ9" s="15"/>
      <c r="CA9" s="16">
        <v>0</v>
      </c>
      <c r="CB9" s="16">
        <v>10</v>
      </c>
      <c r="CC9" s="11">
        <f t="shared" si="0"/>
        <v>0</v>
      </c>
    </row>
    <row r="10" spans="1:82" s="5" customFormat="1" ht="45">
      <c r="A10" s="16">
        <v>7</v>
      </c>
      <c r="B10" s="14" t="s">
        <v>204</v>
      </c>
      <c r="C10" s="14" t="s">
        <v>205</v>
      </c>
      <c r="D10" s="14" t="s">
        <v>389</v>
      </c>
      <c r="E10" s="14" t="s">
        <v>206</v>
      </c>
      <c r="F10" s="14" t="s">
        <v>125</v>
      </c>
      <c r="G10" s="14" t="s">
        <v>125</v>
      </c>
      <c r="H10" s="15">
        <v>17</v>
      </c>
      <c r="I10" s="15" t="s">
        <v>282</v>
      </c>
      <c r="J10" s="15">
        <v>48</v>
      </c>
      <c r="K10" s="15" t="s">
        <v>125</v>
      </c>
      <c r="L10" s="15"/>
      <c r="M10" s="15"/>
      <c r="N10" s="15">
        <v>9</v>
      </c>
      <c r="O10" s="15">
        <v>6</v>
      </c>
      <c r="P10" s="15">
        <v>2</v>
      </c>
      <c r="Q10" s="15"/>
      <c r="R10" s="11"/>
      <c r="S10" s="11"/>
      <c r="T10" s="15"/>
      <c r="AA10" s="15"/>
      <c r="AB10" s="15"/>
      <c r="AC10" s="15"/>
      <c r="AD10" s="14" t="s">
        <v>207</v>
      </c>
      <c r="AE10" s="11"/>
      <c r="AF10" s="11"/>
      <c r="AG10" s="11">
        <v>15</v>
      </c>
      <c r="AH10" s="11"/>
      <c r="AI10" s="11">
        <v>2</v>
      </c>
      <c r="AJ10" s="14"/>
      <c r="AK10" s="11"/>
      <c r="AL10" s="11"/>
      <c r="AM10" s="11"/>
      <c r="AN10" s="11"/>
      <c r="AO10" s="11"/>
      <c r="AP10" s="11"/>
      <c r="AQ10" s="11"/>
      <c r="AR10" s="11"/>
      <c r="AS10" s="11" t="s">
        <v>590</v>
      </c>
      <c r="AT10" s="13" t="s">
        <v>591</v>
      </c>
      <c r="AU10" s="15">
        <v>1</v>
      </c>
      <c r="AV10" s="15"/>
      <c r="AW10" s="15">
        <v>1</v>
      </c>
      <c r="AX10" s="15">
        <v>1</v>
      </c>
      <c r="AY10" s="15">
        <v>1</v>
      </c>
      <c r="AZ10" s="15" t="s">
        <v>208</v>
      </c>
      <c r="BA10" s="15"/>
      <c r="BB10" s="15" t="s">
        <v>125</v>
      </c>
      <c r="BC10" s="15">
        <v>43</v>
      </c>
      <c r="BD10" s="15">
        <v>17</v>
      </c>
      <c r="BE10" s="15"/>
      <c r="BF10" s="15"/>
      <c r="BG10" s="15"/>
      <c r="BH10" s="15"/>
      <c r="BI10" s="15"/>
      <c r="BJ10" s="15"/>
      <c r="BK10" s="15"/>
      <c r="BL10" s="15"/>
      <c r="BM10" s="15"/>
      <c r="BN10" s="15"/>
      <c r="BO10" s="15"/>
      <c r="BP10" s="15"/>
      <c r="BQ10" s="15"/>
      <c r="BR10" s="15"/>
      <c r="BS10" s="15"/>
      <c r="BT10" s="15"/>
      <c r="BU10" s="15"/>
      <c r="BV10" s="15"/>
      <c r="BW10" s="13">
        <v>6</v>
      </c>
      <c r="BX10" s="13">
        <v>1</v>
      </c>
      <c r="BY10" s="13">
        <v>2</v>
      </c>
      <c r="BZ10" s="13">
        <v>3</v>
      </c>
      <c r="CA10" s="16">
        <v>0</v>
      </c>
      <c r="CB10" s="16">
        <v>8</v>
      </c>
      <c r="CC10" s="11">
        <f t="shared" si="0"/>
        <v>0</v>
      </c>
    </row>
    <row r="11" spans="1:82" ht="45">
      <c r="A11" s="13">
        <v>8</v>
      </c>
      <c r="B11" s="14" t="s">
        <v>40</v>
      </c>
      <c r="C11" s="14" t="s">
        <v>41</v>
      </c>
      <c r="D11" s="14" t="s">
        <v>592</v>
      </c>
      <c r="E11" s="14" t="s">
        <v>209</v>
      </c>
      <c r="F11" s="14" t="s">
        <v>210</v>
      </c>
      <c r="G11" s="14" t="s">
        <v>150</v>
      </c>
      <c r="H11" s="13">
        <v>39</v>
      </c>
      <c r="I11" s="11" t="s">
        <v>211</v>
      </c>
      <c r="J11" s="11">
        <v>42</v>
      </c>
      <c r="K11" s="11" t="s">
        <v>212</v>
      </c>
      <c r="L11" s="11">
        <v>1</v>
      </c>
      <c r="M11" s="11">
        <v>25</v>
      </c>
      <c r="N11" s="13">
        <v>22</v>
      </c>
      <c r="O11" s="13">
        <v>16</v>
      </c>
      <c r="P11" s="13">
        <v>1</v>
      </c>
      <c r="R11" s="11" t="s">
        <v>213</v>
      </c>
      <c r="S11" s="13">
        <v>0</v>
      </c>
      <c r="T11" s="13">
        <v>20</v>
      </c>
      <c r="U11" s="15">
        <v>28</v>
      </c>
      <c r="V11" s="15">
        <v>0</v>
      </c>
      <c r="W11" s="15"/>
      <c r="X11" s="15"/>
      <c r="Y11" s="15"/>
      <c r="Z11" s="15"/>
      <c r="AA11" s="13">
        <v>10</v>
      </c>
      <c r="AB11" s="13">
        <v>13</v>
      </c>
      <c r="AC11" s="13">
        <v>10</v>
      </c>
      <c r="AD11" t="s">
        <v>42</v>
      </c>
      <c r="AF11" s="13">
        <v>6</v>
      </c>
      <c r="AG11" s="13">
        <v>33</v>
      </c>
      <c r="AS11" s="11" t="s">
        <v>338</v>
      </c>
      <c r="AT11" s="13" t="s">
        <v>215</v>
      </c>
      <c r="AU11" s="13">
        <v>1</v>
      </c>
      <c r="AW11" s="13">
        <v>1</v>
      </c>
      <c r="AX11" s="13">
        <v>1</v>
      </c>
      <c r="AY11" s="13">
        <v>1</v>
      </c>
      <c r="AZ11" s="13" t="s">
        <v>143</v>
      </c>
      <c r="BB11" s="13" t="s">
        <v>214</v>
      </c>
      <c r="BC11" s="15"/>
      <c r="BD11" s="15">
        <v>36</v>
      </c>
      <c r="BE11" s="13">
        <v>33</v>
      </c>
      <c r="BF11" s="13">
        <v>3</v>
      </c>
      <c r="CA11" s="13">
        <v>1</v>
      </c>
      <c r="CB11" s="13">
        <v>8</v>
      </c>
      <c r="CC11" s="11">
        <f t="shared" si="0"/>
        <v>0.125</v>
      </c>
      <c r="CD11" t="s">
        <v>216</v>
      </c>
    </row>
    <row r="12" spans="1:82" ht="45">
      <c r="A12" s="13">
        <v>9</v>
      </c>
      <c r="B12" s="14" t="s">
        <v>48</v>
      </c>
      <c r="C12" s="2" t="s">
        <v>45</v>
      </c>
      <c r="D12" s="2" t="s">
        <v>389</v>
      </c>
      <c r="E12" s="2" t="s">
        <v>115</v>
      </c>
      <c r="F12" s="2" t="s">
        <v>217</v>
      </c>
      <c r="G12" s="2" t="s">
        <v>218</v>
      </c>
      <c r="H12" s="13">
        <v>49</v>
      </c>
      <c r="I12" s="11" t="s">
        <v>219</v>
      </c>
      <c r="J12" s="11">
        <v>28.5</v>
      </c>
      <c r="K12" s="11" t="s">
        <v>125</v>
      </c>
      <c r="N12" s="13">
        <v>46</v>
      </c>
      <c r="O12" s="13">
        <v>3</v>
      </c>
      <c r="S12" s="13">
        <v>49</v>
      </c>
      <c r="AA12" s="13">
        <v>17</v>
      </c>
      <c r="AB12" s="13">
        <v>17</v>
      </c>
      <c r="AC12" s="13">
        <v>15</v>
      </c>
      <c r="AD12" t="s">
        <v>46</v>
      </c>
      <c r="AG12" s="13">
        <v>49</v>
      </c>
      <c r="AS12" s="11" t="s">
        <v>222</v>
      </c>
      <c r="AT12" s="13">
        <v>2</v>
      </c>
      <c r="AU12" s="13">
        <v>1</v>
      </c>
      <c r="AW12" s="13">
        <v>1</v>
      </c>
      <c r="AX12" s="13">
        <v>1</v>
      </c>
      <c r="AY12" s="13">
        <v>1</v>
      </c>
      <c r="AZ12" s="13" t="s">
        <v>143</v>
      </c>
      <c r="BB12" s="13" t="s">
        <v>231</v>
      </c>
      <c r="BC12" s="11">
        <v>145</v>
      </c>
      <c r="BD12" s="11">
        <v>45</v>
      </c>
      <c r="BE12" s="13">
        <v>34</v>
      </c>
      <c r="BF12" s="13">
        <v>11</v>
      </c>
      <c r="BH12" s="13">
        <v>1</v>
      </c>
      <c r="BJ12" s="13">
        <v>8</v>
      </c>
      <c r="BL12" s="11" t="s">
        <v>221</v>
      </c>
      <c r="BP12" s="13">
        <v>89</v>
      </c>
      <c r="BR12" s="13">
        <v>1</v>
      </c>
      <c r="CA12" s="13">
        <v>0</v>
      </c>
      <c r="CB12" s="13">
        <v>4</v>
      </c>
      <c r="CC12" s="11">
        <f t="shared" si="0"/>
        <v>0</v>
      </c>
    </row>
    <row r="13" spans="1:82" ht="45">
      <c r="A13" s="13">
        <v>10</v>
      </c>
      <c r="B13" s="14" t="s">
        <v>595</v>
      </c>
      <c r="C13" s="2" t="s">
        <v>50</v>
      </c>
      <c r="D13" s="2" t="s">
        <v>223</v>
      </c>
      <c r="E13" s="2" t="s">
        <v>225</v>
      </c>
      <c r="F13" s="2" t="s">
        <v>224</v>
      </c>
      <c r="G13" s="2" t="s">
        <v>150</v>
      </c>
      <c r="H13" s="13">
        <v>47</v>
      </c>
      <c r="I13" s="11" t="s">
        <v>226</v>
      </c>
      <c r="J13" s="11">
        <v>49</v>
      </c>
      <c r="K13" s="11" t="s">
        <v>228</v>
      </c>
      <c r="L13" s="11">
        <v>0</v>
      </c>
      <c r="M13" s="11">
        <v>24.1</v>
      </c>
      <c r="N13" s="13">
        <v>31</v>
      </c>
      <c r="O13" s="13">
        <v>14</v>
      </c>
      <c r="Q13" s="13">
        <v>2</v>
      </c>
      <c r="T13" s="13">
        <v>24</v>
      </c>
      <c r="AA13" s="13">
        <v>6</v>
      </c>
      <c r="AB13" s="13">
        <v>23</v>
      </c>
      <c r="AC13" s="13">
        <v>17</v>
      </c>
      <c r="AD13" t="s">
        <v>207</v>
      </c>
      <c r="AG13" s="13">
        <v>38</v>
      </c>
      <c r="AH13" s="13">
        <v>8</v>
      </c>
      <c r="AI13" s="13">
        <v>1</v>
      </c>
      <c r="AS13" s="11" t="s">
        <v>338</v>
      </c>
      <c r="AT13" s="13" t="s">
        <v>215</v>
      </c>
      <c r="AU13" s="13">
        <v>1</v>
      </c>
      <c r="AW13" s="13">
        <v>1</v>
      </c>
      <c r="AX13" s="13">
        <v>1</v>
      </c>
      <c r="AY13" s="13">
        <v>1</v>
      </c>
      <c r="AZ13" s="13" t="s">
        <v>143</v>
      </c>
      <c r="BB13" s="13">
        <v>1</v>
      </c>
      <c r="BC13" s="11">
        <v>146</v>
      </c>
      <c r="BD13" s="11">
        <v>43</v>
      </c>
      <c r="BE13" s="13">
        <v>31</v>
      </c>
      <c r="BF13" s="13">
        <v>12</v>
      </c>
      <c r="BG13" s="13">
        <v>4</v>
      </c>
      <c r="BW13" s="13">
        <v>14</v>
      </c>
      <c r="BX13" s="13">
        <v>5</v>
      </c>
      <c r="BY13" s="13">
        <v>81</v>
      </c>
      <c r="BZ13" s="13">
        <v>1</v>
      </c>
      <c r="CA13" s="13">
        <v>0</v>
      </c>
      <c r="CB13" s="13">
        <v>13</v>
      </c>
      <c r="CC13" s="11">
        <f t="shared" si="0"/>
        <v>0</v>
      </c>
    </row>
    <row r="14" spans="1:82" ht="45">
      <c r="A14" s="13">
        <v>10</v>
      </c>
      <c r="B14" s="14" t="s">
        <v>596</v>
      </c>
      <c r="H14" s="13">
        <v>48</v>
      </c>
      <c r="I14" s="11" t="s">
        <v>227</v>
      </c>
      <c r="J14" s="11">
        <v>46</v>
      </c>
      <c r="K14" s="11" t="s">
        <v>229</v>
      </c>
      <c r="L14" s="11">
        <v>0</v>
      </c>
      <c r="M14" s="11">
        <v>24.2</v>
      </c>
      <c r="N14" s="13">
        <v>33</v>
      </c>
      <c r="O14" s="13">
        <v>14</v>
      </c>
      <c r="Q14" s="13">
        <v>1</v>
      </c>
      <c r="T14" s="13">
        <v>20</v>
      </c>
      <c r="AA14" s="13">
        <v>1</v>
      </c>
      <c r="AB14" s="13">
        <v>24</v>
      </c>
      <c r="AC14" s="13">
        <v>22</v>
      </c>
      <c r="AD14" t="s">
        <v>597</v>
      </c>
      <c r="AG14" s="13">
        <v>40</v>
      </c>
      <c r="AH14" s="13">
        <v>6</v>
      </c>
      <c r="AI14" s="13">
        <v>2</v>
      </c>
      <c r="AS14" s="11" t="s">
        <v>192</v>
      </c>
      <c r="AT14" s="13">
        <v>1</v>
      </c>
      <c r="AU14" s="13">
        <v>1</v>
      </c>
      <c r="AW14" s="13">
        <v>1</v>
      </c>
      <c r="AX14" s="13">
        <v>1</v>
      </c>
      <c r="AY14" s="13">
        <v>1</v>
      </c>
      <c r="AZ14" s="13" t="s">
        <v>143</v>
      </c>
      <c r="BB14" s="13">
        <v>1</v>
      </c>
      <c r="BC14" s="11">
        <v>151</v>
      </c>
      <c r="BD14" s="11">
        <v>48</v>
      </c>
      <c r="BE14" s="13">
        <v>44</v>
      </c>
      <c r="BF14" s="13">
        <v>4</v>
      </c>
      <c r="BG14" s="13">
        <v>0</v>
      </c>
      <c r="BW14" s="13">
        <v>18</v>
      </c>
      <c r="BX14" s="13">
        <v>16</v>
      </c>
      <c r="BY14" s="13">
        <v>1</v>
      </c>
      <c r="BZ14" s="13">
        <v>1</v>
      </c>
      <c r="CA14" s="13">
        <v>3</v>
      </c>
      <c r="CB14" s="13">
        <v>13</v>
      </c>
      <c r="CC14" s="11">
        <f t="shared" si="0"/>
        <v>0.23076923076923078</v>
      </c>
      <c r="CD14" s="2" t="s">
        <v>233</v>
      </c>
    </row>
    <row r="15" spans="1:82" ht="45">
      <c r="A15" s="13">
        <v>11</v>
      </c>
      <c r="B15" s="14" t="s">
        <v>53</v>
      </c>
      <c r="C15" s="2" t="s">
        <v>54</v>
      </c>
      <c r="D15" s="2" t="s">
        <v>389</v>
      </c>
      <c r="E15" s="2" t="s">
        <v>115</v>
      </c>
      <c r="F15" s="2" t="s">
        <v>234</v>
      </c>
      <c r="G15" s="2" t="s">
        <v>218</v>
      </c>
      <c r="H15" s="13">
        <v>40</v>
      </c>
      <c r="I15" s="11" t="s">
        <v>236</v>
      </c>
      <c r="J15" s="11">
        <v>42</v>
      </c>
      <c r="K15" s="11" t="s">
        <v>237</v>
      </c>
      <c r="L15" s="11">
        <v>1</v>
      </c>
      <c r="M15" s="11">
        <v>26</v>
      </c>
      <c r="N15" s="13">
        <v>30</v>
      </c>
      <c r="O15" s="13">
        <v>7</v>
      </c>
      <c r="P15" s="13">
        <v>3</v>
      </c>
      <c r="R15" s="11">
        <v>8</v>
      </c>
      <c r="S15" s="13">
        <v>32</v>
      </c>
      <c r="T15" s="13">
        <v>18</v>
      </c>
      <c r="V15" s="13">
        <v>11</v>
      </c>
      <c r="AA15" s="13">
        <v>11</v>
      </c>
      <c r="AB15" s="13">
        <v>16</v>
      </c>
      <c r="AC15" s="13">
        <v>12</v>
      </c>
      <c r="AD15" t="s">
        <v>55</v>
      </c>
      <c r="AF15" s="13">
        <v>2</v>
      </c>
      <c r="AG15" s="13">
        <v>31</v>
      </c>
      <c r="AH15" s="13">
        <v>6</v>
      </c>
      <c r="AS15" s="11" t="s">
        <v>238</v>
      </c>
      <c r="AT15" s="13">
        <v>4</v>
      </c>
      <c r="AU15" s="13">
        <v>0</v>
      </c>
      <c r="AW15" s="13">
        <v>1</v>
      </c>
      <c r="AX15" s="13">
        <v>1</v>
      </c>
      <c r="AY15" s="13">
        <v>0</v>
      </c>
      <c r="AZ15" s="11" t="s">
        <v>235</v>
      </c>
      <c r="BB15" s="13" t="s">
        <v>125</v>
      </c>
      <c r="BC15" s="11">
        <v>173</v>
      </c>
      <c r="BD15" s="11">
        <v>38</v>
      </c>
      <c r="BE15" s="13">
        <v>20</v>
      </c>
      <c r="BF15" s="13">
        <v>18</v>
      </c>
      <c r="BG15" s="13">
        <v>2</v>
      </c>
      <c r="BH15" s="13">
        <v>2</v>
      </c>
      <c r="BJ15" s="13">
        <v>15</v>
      </c>
      <c r="BL15" s="13">
        <v>46</v>
      </c>
      <c r="BN15" s="13">
        <v>24</v>
      </c>
      <c r="BP15" s="13">
        <v>83</v>
      </c>
      <c r="BQ15" s="32">
        <f>BP15/BC15</f>
        <v>0.47976878612716761</v>
      </c>
      <c r="BR15" s="13">
        <v>0</v>
      </c>
      <c r="BT15" s="13">
        <v>2</v>
      </c>
      <c r="CA15" s="13">
        <v>0</v>
      </c>
      <c r="CB15" s="13">
        <v>6</v>
      </c>
      <c r="CC15" s="11">
        <f t="shared" si="0"/>
        <v>0</v>
      </c>
    </row>
    <row r="16" spans="1:82" ht="45">
      <c r="A16" s="13">
        <v>12</v>
      </c>
      <c r="B16" s="14" t="s">
        <v>239</v>
      </c>
      <c r="C16" s="2" t="s">
        <v>240</v>
      </c>
      <c r="D16" s="2" t="s">
        <v>168</v>
      </c>
      <c r="E16" s="2" t="s">
        <v>167</v>
      </c>
      <c r="F16" s="2" t="s">
        <v>241</v>
      </c>
      <c r="G16" s="2" t="s">
        <v>150</v>
      </c>
      <c r="H16" s="13">
        <v>60</v>
      </c>
      <c r="I16" s="11" t="s">
        <v>242</v>
      </c>
      <c r="J16" s="11">
        <v>47</v>
      </c>
      <c r="K16" s="11" t="s">
        <v>243</v>
      </c>
      <c r="L16" s="11">
        <v>0</v>
      </c>
      <c r="M16" s="11">
        <v>24</v>
      </c>
      <c r="N16" s="13">
        <v>45</v>
      </c>
      <c r="O16" s="13">
        <v>1</v>
      </c>
      <c r="P16" s="13">
        <v>11</v>
      </c>
      <c r="Q16" s="13">
        <v>3</v>
      </c>
      <c r="S16" s="13">
        <v>41</v>
      </c>
      <c r="T16" s="13">
        <v>28</v>
      </c>
      <c r="AA16" s="13">
        <v>1</v>
      </c>
      <c r="AB16" s="13">
        <v>31</v>
      </c>
      <c r="AC16" s="13">
        <v>25</v>
      </c>
      <c r="AD16" t="s">
        <v>244</v>
      </c>
      <c r="AF16" s="13">
        <v>3</v>
      </c>
      <c r="AG16" s="13">
        <v>47</v>
      </c>
      <c r="AH16" s="13">
        <v>10</v>
      </c>
      <c r="AS16" s="11" t="s">
        <v>245</v>
      </c>
      <c r="AT16" s="13" t="s">
        <v>246</v>
      </c>
      <c r="AU16" s="13">
        <v>1</v>
      </c>
      <c r="AW16" s="13">
        <v>1</v>
      </c>
      <c r="AX16" s="13">
        <v>1</v>
      </c>
      <c r="AY16" s="13">
        <v>1</v>
      </c>
      <c r="AZ16" s="13" t="s">
        <v>143</v>
      </c>
      <c r="BB16" s="13" t="s">
        <v>125</v>
      </c>
      <c r="BD16" s="11">
        <v>55</v>
      </c>
      <c r="BE16" s="13">
        <v>50</v>
      </c>
      <c r="BF16" s="13">
        <v>5</v>
      </c>
      <c r="BG16" s="13">
        <v>5</v>
      </c>
      <c r="BH16" s="13">
        <v>5</v>
      </c>
      <c r="BJ16" s="13" t="s">
        <v>247</v>
      </c>
      <c r="BQ16" s="32"/>
      <c r="CA16" s="13">
        <v>2</v>
      </c>
      <c r="CB16" s="13">
        <v>16</v>
      </c>
      <c r="CC16" s="11">
        <f t="shared" si="0"/>
        <v>0.125</v>
      </c>
      <c r="CD16" t="s">
        <v>248</v>
      </c>
    </row>
    <row r="17" spans="1:82" ht="45">
      <c r="A17" s="13">
        <v>13</v>
      </c>
      <c r="B17" s="14" t="s">
        <v>79</v>
      </c>
      <c r="C17" s="2" t="s">
        <v>80</v>
      </c>
      <c r="D17" s="2" t="s">
        <v>168</v>
      </c>
      <c r="E17" s="2" t="s">
        <v>249</v>
      </c>
      <c r="F17" s="2" t="s">
        <v>250</v>
      </c>
      <c r="G17" s="2" t="s">
        <v>125</v>
      </c>
      <c r="H17" s="13">
        <v>188</v>
      </c>
      <c r="I17" s="11" t="s">
        <v>280</v>
      </c>
      <c r="J17" s="11">
        <v>38</v>
      </c>
      <c r="K17" s="11" t="s">
        <v>251</v>
      </c>
      <c r="L17" s="11">
        <v>1</v>
      </c>
      <c r="M17" s="11">
        <v>26.6</v>
      </c>
      <c r="N17" s="13">
        <v>95</v>
      </c>
      <c r="O17" s="13">
        <v>65</v>
      </c>
      <c r="P17" s="13">
        <v>15</v>
      </c>
      <c r="Q17" s="13">
        <v>13</v>
      </c>
      <c r="R17" s="11" t="s">
        <v>252</v>
      </c>
      <c r="S17" s="13">
        <v>133</v>
      </c>
      <c r="T17" s="13">
        <v>67</v>
      </c>
      <c r="U17" s="13">
        <v>115</v>
      </c>
      <c r="AA17" s="13">
        <v>22</v>
      </c>
      <c r="AB17" s="13">
        <v>90</v>
      </c>
      <c r="AC17" s="13">
        <v>67</v>
      </c>
      <c r="AD17" t="s">
        <v>81</v>
      </c>
      <c r="AF17" s="13">
        <v>47</v>
      </c>
      <c r="AG17" s="13">
        <v>139</v>
      </c>
      <c r="AH17" s="13">
        <v>2</v>
      </c>
      <c r="AS17" s="11" t="s">
        <v>254</v>
      </c>
      <c r="AT17" s="13" t="s">
        <v>253</v>
      </c>
      <c r="AU17" s="13">
        <v>1</v>
      </c>
      <c r="AW17" s="13">
        <v>1</v>
      </c>
      <c r="AX17" s="13">
        <v>1</v>
      </c>
      <c r="AY17" s="13">
        <v>1</v>
      </c>
      <c r="AZ17" s="13" t="s">
        <v>143</v>
      </c>
      <c r="BB17" s="13" t="s">
        <v>257</v>
      </c>
      <c r="BC17" s="11">
        <v>595</v>
      </c>
      <c r="BD17" s="11">
        <v>170</v>
      </c>
      <c r="BE17" s="13">
        <v>117</v>
      </c>
      <c r="BF17" s="13">
        <f>170-117</f>
        <v>53</v>
      </c>
      <c r="BG17" s="13">
        <v>18</v>
      </c>
      <c r="BH17" s="13">
        <v>14</v>
      </c>
      <c r="BJ17" s="13">
        <v>60</v>
      </c>
      <c r="BL17" s="13">
        <v>188</v>
      </c>
      <c r="BP17" s="13" t="s">
        <v>255</v>
      </c>
      <c r="CA17" s="13">
        <v>1</v>
      </c>
      <c r="CB17" s="13">
        <v>35</v>
      </c>
      <c r="CC17" s="11">
        <f t="shared" si="0"/>
        <v>2.8571428571428571E-2</v>
      </c>
      <c r="CD17" t="s">
        <v>260</v>
      </c>
    </row>
    <row r="18" spans="1:82" ht="60">
      <c r="A18" s="13">
        <v>14</v>
      </c>
      <c r="B18" s="14" t="s">
        <v>56</v>
      </c>
      <c r="C18" s="2" t="s">
        <v>57</v>
      </c>
      <c r="D18" s="2" t="s">
        <v>196</v>
      </c>
      <c r="E18" s="2" t="s">
        <v>131</v>
      </c>
      <c r="F18" s="2" t="s">
        <v>261</v>
      </c>
      <c r="G18" s="2" t="s">
        <v>150</v>
      </c>
      <c r="H18" s="13">
        <v>119</v>
      </c>
      <c r="I18" s="11" t="s">
        <v>262</v>
      </c>
      <c r="J18" s="11">
        <v>46</v>
      </c>
      <c r="K18" s="11" t="s">
        <v>263</v>
      </c>
      <c r="L18" s="11">
        <v>0</v>
      </c>
      <c r="M18" s="11">
        <v>22.5</v>
      </c>
      <c r="N18" s="13">
        <v>74</v>
      </c>
      <c r="O18" s="13">
        <v>45</v>
      </c>
      <c r="S18" s="13">
        <v>72</v>
      </c>
      <c r="U18" s="13">
        <v>35</v>
      </c>
      <c r="V18" s="13">
        <v>28</v>
      </c>
      <c r="AD18" t="s">
        <v>58</v>
      </c>
      <c r="AF18" s="13">
        <v>18</v>
      </c>
      <c r="AG18" s="13">
        <v>55</v>
      </c>
      <c r="AH18" s="13">
        <v>19</v>
      </c>
      <c r="AI18" s="13">
        <v>27</v>
      </c>
      <c r="AS18" s="11" t="s">
        <v>291</v>
      </c>
      <c r="AU18" s="13">
        <v>1</v>
      </c>
      <c r="AW18" s="13">
        <v>1</v>
      </c>
      <c r="AX18" s="13">
        <v>0</v>
      </c>
      <c r="AY18" s="13">
        <v>0</v>
      </c>
      <c r="AZ18" s="11" t="s">
        <v>292</v>
      </c>
      <c r="BB18" s="13" t="s">
        <v>293</v>
      </c>
      <c r="BC18" s="11">
        <v>189</v>
      </c>
      <c r="BD18" s="11">
        <v>116</v>
      </c>
      <c r="BR18" s="13">
        <v>5</v>
      </c>
      <c r="BT18" s="13">
        <v>25</v>
      </c>
      <c r="BV18" s="13">
        <v>54</v>
      </c>
      <c r="BW18" s="13">
        <v>22</v>
      </c>
      <c r="CA18" s="13">
        <v>9</v>
      </c>
      <c r="CB18" s="13">
        <v>167</v>
      </c>
      <c r="CC18" s="11">
        <f t="shared" si="0"/>
        <v>5.3892215568862277E-2</v>
      </c>
    </row>
    <row r="19" spans="1:82" ht="90">
      <c r="A19" s="13">
        <v>15</v>
      </c>
      <c r="B19" s="14" t="s">
        <v>628</v>
      </c>
      <c r="C19" s="2" t="s">
        <v>62</v>
      </c>
      <c r="D19" s="2" t="s">
        <v>130</v>
      </c>
      <c r="E19" s="2" t="s">
        <v>194</v>
      </c>
      <c r="F19" s="2" t="s">
        <v>264</v>
      </c>
      <c r="G19" s="2" t="s">
        <v>150</v>
      </c>
      <c r="H19" s="13">
        <v>23</v>
      </c>
      <c r="I19" s="11" t="s">
        <v>274</v>
      </c>
      <c r="J19" s="11">
        <v>46</v>
      </c>
      <c r="K19" s="11" t="s">
        <v>276</v>
      </c>
      <c r="L19" s="11">
        <v>0</v>
      </c>
      <c r="M19" s="11">
        <v>24</v>
      </c>
      <c r="N19" s="13">
        <v>19</v>
      </c>
      <c r="Q19" s="13">
        <v>4</v>
      </c>
      <c r="T19" s="13">
        <v>10</v>
      </c>
      <c r="U19" s="13">
        <v>23</v>
      </c>
      <c r="AA19" s="13">
        <v>3</v>
      </c>
      <c r="AB19" s="13">
        <v>11</v>
      </c>
      <c r="AC19" s="13">
        <v>7</v>
      </c>
      <c r="AD19" t="s">
        <v>63</v>
      </c>
      <c r="AJ19" t="s">
        <v>271</v>
      </c>
      <c r="AK19" s="13">
        <v>1</v>
      </c>
      <c r="AL19" s="13">
        <v>6</v>
      </c>
      <c r="AM19" s="13">
        <v>16</v>
      </c>
      <c r="AS19" s="11" t="s">
        <v>272</v>
      </c>
      <c r="AT19" s="13" t="s">
        <v>273</v>
      </c>
      <c r="AU19" s="13">
        <v>1</v>
      </c>
      <c r="AW19" s="13">
        <v>1</v>
      </c>
      <c r="AX19" s="13">
        <v>1</v>
      </c>
      <c r="AY19" s="13">
        <v>1</v>
      </c>
      <c r="AZ19" s="13" t="s">
        <v>208</v>
      </c>
      <c r="BC19" s="11">
        <v>54</v>
      </c>
      <c r="BD19" s="11">
        <v>22</v>
      </c>
      <c r="BE19" s="13">
        <v>16</v>
      </c>
      <c r="BF19" s="13">
        <v>6</v>
      </c>
      <c r="BG19" s="13">
        <v>1</v>
      </c>
      <c r="BH19" s="13">
        <v>0</v>
      </c>
      <c r="BJ19" s="13">
        <v>10</v>
      </c>
      <c r="BL19" s="13">
        <v>27</v>
      </c>
      <c r="BP19" s="13" t="s">
        <v>287</v>
      </c>
      <c r="BR19" s="13">
        <v>0</v>
      </c>
      <c r="BT19" s="13">
        <v>1</v>
      </c>
      <c r="BW19" s="13">
        <v>4</v>
      </c>
      <c r="BX19" s="13">
        <v>3</v>
      </c>
      <c r="BY19" s="13">
        <v>0</v>
      </c>
      <c r="BZ19" s="13">
        <v>1</v>
      </c>
      <c r="CA19" s="13">
        <v>0</v>
      </c>
      <c r="CB19" s="13">
        <v>2</v>
      </c>
      <c r="CC19" s="11">
        <f t="shared" si="0"/>
        <v>0</v>
      </c>
    </row>
    <row r="20" spans="1:82" ht="45">
      <c r="A20" s="13">
        <v>15</v>
      </c>
      <c r="B20" s="14" t="s">
        <v>629</v>
      </c>
      <c r="H20" s="13">
        <v>42</v>
      </c>
      <c r="I20" s="11" t="s">
        <v>275</v>
      </c>
      <c r="J20" s="11">
        <v>42</v>
      </c>
      <c r="K20" s="11" t="s">
        <v>277</v>
      </c>
      <c r="L20" s="11">
        <v>0</v>
      </c>
      <c r="M20" s="11">
        <v>22</v>
      </c>
      <c r="N20" s="13">
        <v>33</v>
      </c>
      <c r="Q20" s="13">
        <v>9</v>
      </c>
      <c r="T20" s="13">
        <v>16</v>
      </c>
      <c r="U20" s="13">
        <v>42</v>
      </c>
      <c r="AA20" s="13">
        <v>5</v>
      </c>
      <c r="AB20" s="13">
        <v>23</v>
      </c>
      <c r="AC20" s="13">
        <v>9</v>
      </c>
      <c r="AD20" t="s">
        <v>63</v>
      </c>
      <c r="AJ20" t="s">
        <v>271</v>
      </c>
      <c r="AK20" s="13">
        <v>1</v>
      </c>
      <c r="AL20" s="13">
        <v>12</v>
      </c>
      <c r="AM20" s="13">
        <v>29</v>
      </c>
      <c r="AS20" s="11" t="s">
        <v>192</v>
      </c>
      <c r="AT20" s="13">
        <v>1</v>
      </c>
      <c r="AU20" s="13">
        <v>1</v>
      </c>
      <c r="AW20" s="13">
        <v>1</v>
      </c>
      <c r="AX20" s="13">
        <v>1</v>
      </c>
      <c r="AY20" s="13">
        <v>1</v>
      </c>
      <c r="AZ20" s="13" t="s">
        <v>208</v>
      </c>
      <c r="BC20" s="11">
        <v>166</v>
      </c>
      <c r="BD20" s="11">
        <v>42</v>
      </c>
      <c r="BE20" s="13">
        <v>40</v>
      </c>
      <c r="BF20" s="13">
        <v>2</v>
      </c>
      <c r="BH20" s="13">
        <v>11</v>
      </c>
      <c r="BJ20" s="13">
        <v>17</v>
      </c>
      <c r="BL20" s="13">
        <v>83</v>
      </c>
      <c r="BP20" s="13" t="s">
        <v>288</v>
      </c>
      <c r="BR20" s="13">
        <v>1</v>
      </c>
      <c r="BT20" s="13">
        <v>1</v>
      </c>
      <c r="BW20" s="13">
        <v>11</v>
      </c>
      <c r="BX20" s="13">
        <v>11</v>
      </c>
      <c r="BY20" s="13">
        <v>0</v>
      </c>
      <c r="BZ20" s="13">
        <v>0</v>
      </c>
      <c r="CA20" s="13">
        <v>0</v>
      </c>
      <c r="CB20" s="13">
        <v>6</v>
      </c>
      <c r="CC20" s="11">
        <f t="shared" si="0"/>
        <v>0</v>
      </c>
    </row>
    <row r="21" spans="1:82" ht="45">
      <c r="A21" s="13">
        <v>16</v>
      </c>
      <c r="B21" s="14" t="s">
        <v>64</v>
      </c>
      <c r="C21" s="2" t="s">
        <v>65</v>
      </c>
      <c r="D21" s="2" t="s">
        <v>389</v>
      </c>
      <c r="E21" s="2" t="s">
        <v>294</v>
      </c>
      <c r="F21" s="2" t="s">
        <v>295</v>
      </c>
      <c r="G21" s="2" t="s">
        <v>150</v>
      </c>
      <c r="H21" s="13">
        <v>23</v>
      </c>
      <c r="I21" s="11" t="s">
        <v>297</v>
      </c>
      <c r="J21" s="11">
        <v>46</v>
      </c>
      <c r="K21" s="11" t="s">
        <v>298</v>
      </c>
      <c r="L21" s="11">
        <v>0</v>
      </c>
      <c r="M21" s="11">
        <v>24.8</v>
      </c>
      <c r="N21" s="13">
        <v>15</v>
      </c>
      <c r="O21" s="13">
        <v>5</v>
      </c>
      <c r="P21" s="13">
        <v>2</v>
      </c>
      <c r="Q21" s="13">
        <v>1</v>
      </c>
      <c r="R21" s="11" t="s">
        <v>300</v>
      </c>
      <c r="T21" s="13">
        <v>6</v>
      </c>
      <c r="U21" s="13">
        <v>17</v>
      </c>
      <c r="AD21" t="s">
        <v>58</v>
      </c>
      <c r="AF21" s="13">
        <v>2</v>
      </c>
      <c r="AG21" s="13">
        <v>18</v>
      </c>
      <c r="AH21" s="13">
        <v>3</v>
      </c>
      <c r="AS21" s="11" t="s">
        <v>301</v>
      </c>
      <c r="AT21" s="13" t="s">
        <v>302</v>
      </c>
      <c r="AU21" s="13">
        <v>0</v>
      </c>
      <c r="AW21" s="13">
        <v>1</v>
      </c>
      <c r="AX21" s="13">
        <v>1</v>
      </c>
      <c r="AY21" s="13">
        <v>1</v>
      </c>
      <c r="AZ21" s="11" t="s">
        <v>299</v>
      </c>
      <c r="BC21" s="11">
        <v>66</v>
      </c>
      <c r="BD21" s="11">
        <v>22</v>
      </c>
      <c r="BE21" s="13">
        <v>20</v>
      </c>
      <c r="BF21" s="13">
        <v>2</v>
      </c>
      <c r="BG21" s="13">
        <v>1</v>
      </c>
      <c r="BH21" s="13">
        <v>1</v>
      </c>
      <c r="BJ21" s="13">
        <v>11</v>
      </c>
      <c r="BK21" s="13">
        <v>0.16700000000000001</v>
      </c>
      <c r="BL21" s="13">
        <v>23</v>
      </c>
      <c r="BM21" s="13">
        <v>0.34799999999999998</v>
      </c>
      <c r="BN21" s="13">
        <v>4</v>
      </c>
      <c r="BP21" s="13">
        <v>23</v>
      </c>
      <c r="BQ21" s="13">
        <v>0.34799999999999998</v>
      </c>
      <c r="BT21" s="13">
        <v>4</v>
      </c>
      <c r="BU21" s="13">
        <v>6.0999999999999999E-2</v>
      </c>
      <c r="BW21" s="13">
        <v>2</v>
      </c>
      <c r="BX21" s="13">
        <v>1</v>
      </c>
      <c r="BY21" s="13">
        <v>1</v>
      </c>
      <c r="CA21" s="13">
        <v>1</v>
      </c>
      <c r="CB21" s="13">
        <v>2</v>
      </c>
      <c r="CC21" s="11">
        <f t="shared" si="0"/>
        <v>0.5</v>
      </c>
    </row>
    <row r="22" spans="1:82" ht="45">
      <c r="A22" s="13">
        <v>17</v>
      </c>
      <c r="B22" s="14" t="s">
        <v>74</v>
      </c>
      <c r="C22" s="2" t="s">
        <v>75</v>
      </c>
      <c r="D22" s="2" t="s">
        <v>304</v>
      </c>
      <c r="E22" s="2" t="s">
        <v>303</v>
      </c>
      <c r="F22" s="2" t="s">
        <v>305</v>
      </c>
      <c r="G22" s="2" t="s">
        <v>150</v>
      </c>
      <c r="H22" s="13">
        <v>103</v>
      </c>
      <c r="I22" s="11" t="s">
        <v>307</v>
      </c>
      <c r="J22" s="11">
        <v>45</v>
      </c>
      <c r="K22" s="11" t="s">
        <v>308</v>
      </c>
      <c r="L22" s="11">
        <v>0</v>
      </c>
      <c r="M22" s="11">
        <v>22.4</v>
      </c>
      <c r="N22" s="13">
        <v>72</v>
      </c>
      <c r="O22" s="13">
        <v>23</v>
      </c>
      <c r="P22" s="13">
        <v>4</v>
      </c>
      <c r="Q22" s="13">
        <v>4</v>
      </c>
      <c r="R22" s="11" t="s">
        <v>310</v>
      </c>
      <c r="S22" s="13" t="s">
        <v>311</v>
      </c>
      <c r="T22" s="13">
        <v>35</v>
      </c>
      <c r="U22" s="13">
        <v>48</v>
      </c>
      <c r="AA22" s="13">
        <v>9</v>
      </c>
      <c r="AB22" s="13">
        <v>72</v>
      </c>
      <c r="AC22" s="13">
        <v>15</v>
      </c>
      <c r="AD22" t="s">
        <v>76</v>
      </c>
      <c r="AF22" s="13">
        <v>14</v>
      </c>
      <c r="AG22" s="13">
        <v>83</v>
      </c>
      <c r="AH22" s="13">
        <v>6</v>
      </c>
      <c r="AS22" s="11" t="s">
        <v>192</v>
      </c>
      <c r="AT22" s="13">
        <v>1</v>
      </c>
      <c r="AU22" s="13">
        <v>1</v>
      </c>
      <c r="AW22" s="13">
        <v>1</v>
      </c>
      <c r="AX22" s="13">
        <v>1</v>
      </c>
      <c r="AY22" s="13">
        <v>1</v>
      </c>
      <c r="AZ22" s="13" t="s">
        <v>143</v>
      </c>
      <c r="BC22" s="11">
        <v>241</v>
      </c>
      <c r="BD22" s="11">
        <v>103</v>
      </c>
      <c r="BE22" s="13">
        <v>88</v>
      </c>
      <c r="BF22" s="13">
        <f>BD22-BE22</f>
        <v>15</v>
      </c>
      <c r="BG22" s="13">
        <v>0</v>
      </c>
      <c r="BH22" s="13">
        <v>1</v>
      </c>
      <c r="BI22" s="13">
        <f>BH22/BC22</f>
        <v>4.1493775933609959E-3</v>
      </c>
      <c r="BJ22" s="13">
        <v>6</v>
      </c>
      <c r="BL22" s="13">
        <v>84</v>
      </c>
      <c r="BN22" s="13">
        <v>9</v>
      </c>
      <c r="BP22" s="13">
        <v>131</v>
      </c>
      <c r="BR22" s="13">
        <v>1</v>
      </c>
      <c r="BT22" s="13">
        <v>9</v>
      </c>
      <c r="CA22" s="13">
        <v>9</v>
      </c>
      <c r="CB22" s="13">
        <v>90</v>
      </c>
      <c r="CC22" s="11">
        <f t="shared" si="0"/>
        <v>0.1</v>
      </c>
    </row>
    <row r="23" spans="1:82" s="16" customFormat="1" ht="60">
      <c r="A23" s="16">
        <v>18</v>
      </c>
      <c r="B23" s="15" t="s">
        <v>77</v>
      </c>
      <c r="C23" s="15" t="s">
        <v>78</v>
      </c>
      <c r="D23" s="16" t="s">
        <v>389</v>
      </c>
      <c r="E23" s="16" t="s">
        <v>312</v>
      </c>
      <c r="F23" s="15" t="s">
        <v>137</v>
      </c>
      <c r="G23" s="16" t="s">
        <v>150</v>
      </c>
      <c r="H23" s="16">
        <v>33</v>
      </c>
      <c r="I23" s="15" t="s">
        <v>313</v>
      </c>
      <c r="J23" s="15">
        <v>50.7</v>
      </c>
      <c r="K23" s="15"/>
      <c r="L23" s="15"/>
      <c r="M23" s="15"/>
      <c r="N23" s="16">
        <v>18</v>
      </c>
      <c r="O23" s="16">
        <v>15</v>
      </c>
      <c r="R23" s="15" t="s">
        <v>314</v>
      </c>
      <c r="AD23" s="16" t="s">
        <v>58</v>
      </c>
      <c r="AF23" s="16">
        <v>2</v>
      </c>
      <c r="AG23" s="16">
        <v>25</v>
      </c>
      <c r="AH23" s="16">
        <v>4</v>
      </c>
      <c r="AI23" s="16">
        <v>2</v>
      </c>
      <c r="AS23" s="15" t="s">
        <v>337</v>
      </c>
      <c r="AT23" s="16" t="s">
        <v>136</v>
      </c>
      <c r="AZ23" s="16" t="s">
        <v>315</v>
      </c>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6">
        <v>1</v>
      </c>
      <c r="CB23" s="16">
        <v>8</v>
      </c>
      <c r="CC23" s="11">
        <f t="shared" si="0"/>
        <v>0.125</v>
      </c>
    </row>
    <row r="24" spans="1:82" ht="60">
      <c r="A24" s="13">
        <v>19</v>
      </c>
      <c r="B24" s="14" t="s">
        <v>82</v>
      </c>
      <c r="C24" s="2" t="s">
        <v>84</v>
      </c>
      <c r="D24" s="14" t="s">
        <v>130</v>
      </c>
      <c r="E24" s="14" t="s">
        <v>131</v>
      </c>
      <c r="F24" s="2" t="s">
        <v>138</v>
      </c>
      <c r="G24" s="14" t="s">
        <v>296</v>
      </c>
      <c r="H24" s="13">
        <v>201</v>
      </c>
      <c r="I24" s="11" t="s">
        <v>323</v>
      </c>
      <c r="J24" s="11">
        <v>33</v>
      </c>
      <c r="K24" s="15" t="s">
        <v>125</v>
      </c>
      <c r="L24" s="15"/>
      <c r="M24" s="15"/>
      <c r="N24" s="16">
        <v>136</v>
      </c>
      <c r="O24" s="16">
        <v>54</v>
      </c>
      <c r="P24" s="16">
        <v>11</v>
      </c>
      <c r="Q24" s="16">
        <v>0</v>
      </c>
      <c r="R24" s="15"/>
      <c r="S24" s="16"/>
      <c r="T24" s="16"/>
      <c r="U24" s="16"/>
      <c r="V24" s="16">
        <v>10</v>
      </c>
      <c r="W24" s="16"/>
      <c r="X24" s="16"/>
      <c r="Y24" s="16"/>
      <c r="Z24" s="16"/>
      <c r="AD24" t="s">
        <v>85</v>
      </c>
      <c r="AE24" s="16">
        <v>3</v>
      </c>
      <c r="AF24" s="16">
        <v>22</v>
      </c>
      <c r="AG24" s="16">
        <v>170</v>
      </c>
      <c r="AH24" s="16">
        <v>6</v>
      </c>
      <c r="AI24" s="16">
        <v>0</v>
      </c>
      <c r="AK24" s="16"/>
      <c r="AL24" s="16"/>
      <c r="AM24" s="16"/>
      <c r="AN24" s="16"/>
      <c r="AO24" s="16"/>
      <c r="AP24" s="16"/>
      <c r="AQ24" s="16"/>
      <c r="AR24" s="16"/>
      <c r="AS24" s="11" t="s">
        <v>139</v>
      </c>
      <c r="AT24" s="13">
        <v>2</v>
      </c>
      <c r="AU24" s="16">
        <v>1</v>
      </c>
      <c r="AV24" s="16"/>
      <c r="AW24" s="16">
        <v>1</v>
      </c>
      <c r="AX24" s="16">
        <v>0</v>
      </c>
      <c r="AY24" s="16">
        <v>0</v>
      </c>
      <c r="AZ24" s="16" t="s">
        <v>140</v>
      </c>
      <c r="BA24" s="16"/>
      <c r="BB24" s="16">
        <v>3</v>
      </c>
      <c r="BC24" s="11">
        <v>601</v>
      </c>
      <c r="BD24" s="11">
        <v>201</v>
      </c>
      <c r="BE24" s="13">
        <v>201</v>
      </c>
      <c r="BF24" s="13">
        <v>0</v>
      </c>
      <c r="BG24" s="13">
        <v>0</v>
      </c>
      <c r="BJ24" s="13">
        <v>18</v>
      </c>
      <c r="BL24" s="13">
        <v>209</v>
      </c>
      <c r="BN24" s="13">
        <v>19</v>
      </c>
      <c r="BP24" s="13">
        <v>105</v>
      </c>
      <c r="BR24" s="13">
        <v>12</v>
      </c>
      <c r="BT24" s="13">
        <v>12</v>
      </c>
      <c r="BV24" s="13">
        <v>1</v>
      </c>
      <c r="BW24" s="13" t="s">
        <v>318</v>
      </c>
      <c r="BX24" s="13" t="s">
        <v>317</v>
      </c>
      <c r="BY24" s="13" t="s">
        <v>316</v>
      </c>
      <c r="CA24" s="13">
        <v>3</v>
      </c>
      <c r="CB24" s="13">
        <v>29</v>
      </c>
      <c r="CC24" s="11">
        <f t="shared" si="0"/>
        <v>0.10344827586206896</v>
      </c>
      <c r="CD24" t="s">
        <v>319</v>
      </c>
    </row>
    <row r="25" spans="1:82" s="4" customFormat="1" ht="45">
      <c r="A25" s="12">
        <v>20</v>
      </c>
      <c r="B25" s="3" t="s">
        <v>86</v>
      </c>
      <c r="C25" s="3" t="s">
        <v>87</v>
      </c>
      <c r="D25" s="3" t="s">
        <v>130</v>
      </c>
      <c r="E25" s="3" t="s">
        <v>131</v>
      </c>
      <c r="F25" s="3" t="s">
        <v>321</v>
      </c>
      <c r="G25" s="3" t="s">
        <v>150</v>
      </c>
      <c r="H25" s="12">
        <v>139</v>
      </c>
      <c r="I25" s="10" t="s">
        <v>322</v>
      </c>
      <c r="J25" s="10">
        <v>33</v>
      </c>
      <c r="K25" s="10" t="s">
        <v>125</v>
      </c>
      <c r="L25" s="10"/>
      <c r="M25" s="10"/>
      <c r="N25" s="12">
        <v>98</v>
      </c>
      <c r="O25" s="12">
        <v>31</v>
      </c>
      <c r="P25" s="12">
        <v>10</v>
      </c>
      <c r="Q25" s="12"/>
      <c r="R25" s="10"/>
      <c r="S25" s="12"/>
      <c r="T25" s="12"/>
      <c r="U25" s="12"/>
      <c r="V25" s="12"/>
      <c r="W25" s="12"/>
      <c r="X25" s="12"/>
      <c r="Y25" s="12"/>
      <c r="Z25" s="12"/>
      <c r="AA25" s="12"/>
      <c r="AB25" s="12"/>
      <c r="AC25" s="12"/>
      <c r="AD25" s="4" t="s">
        <v>58</v>
      </c>
      <c r="AE25" s="12"/>
      <c r="AF25" s="12">
        <v>15</v>
      </c>
      <c r="AG25" s="12">
        <v>121</v>
      </c>
      <c r="AH25" s="12">
        <v>3</v>
      </c>
      <c r="AI25" s="12"/>
      <c r="AK25" s="12"/>
      <c r="AL25" s="12"/>
      <c r="AM25" s="12"/>
      <c r="AN25" s="12"/>
      <c r="AO25" s="12"/>
      <c r="AP25" s="12"/>
      <c r="AQ25" s="12"/>
      <c r="AR25" s="12"/>
      <c r="AS25" s="10" t="s">
        <v>139</v>
      </c>
      <c r="AT25" s="12">
        <v>2</v>
      </c>
      <c r="AU25" s="12">
        <v>1</v>
      </c>
      <c r="AV25" s="12"/>
      <c r="AW25" s="12">
        <v>1</v>
      </c>
      <c r="AX25" s="12">
        <v>0</v>
      </c>
      <c r="AY25" s="12">
        <v>0</v>
      </c>
      <c r="AZ25" s="12" t="s">
        <v>598</v>
      </c>
      <c r="BA25" s="12"/>
      <c r="BB25" s="12">
        <v>3</v>
      </c>
      <c r="BC25" s="10">
        <v>345</v>
      </c>
      <c r="BD25" s="10">
        <v>139</v>
      </c>
      <c r="BE25" s="12">
        <v>136</v>
      </c>
      <c r="BF25" s="12">
        <v>3</v>
      </c>
      <c r="BG25" s="12">
        <v>0</v>
      </c>
      <c r="BH25" s="12"/>
      <c r="BI25" s="12"/>
      <c r="BJ25" s="12">
        <v>14</v>
      </c>
      <c r="BK25" s="12"/>
      <c r="BL25" s="12">
        <v>164</v>
      </c>
      <c r="BM25" s="12"/>
      <c r="BN25" s="12">
        <v>11</v>
      </c>
      <c r="BO25" s="12"/>
      <c r="BP25" s="12">
        <v>144</v>
      </c>
      <c r="BQ25" s="12"/>
      <c r="BR25" s="12">
        <v>2</v>
      </c>
      <c r="BS25" s="12"/>
      <c r="BT25" s="12"/>
      <c r="BU25" s="12"/>
      <c r="BV25" s="12">
        <v>9</v>
      </c>
      <c r="BW25" s="12"/>
      <c r="BX25" s="12"/>
      <c r="BY25" s="12"/>
      <c r="BZ25" s="12"/>
      <c r="CA25" s="12">
        <v>8</v>
      </c>
      <c r="CB25" s="12">
        <v>22</v>
      </c>
      <c r="CC25" s="11">
        <f t="shared" si="0"/>
        <v>0.36363636363636365</v>
      </c>
    </row>
    <row r="26" spans="1:82" ht="45">
      <c r="A26" s="13">
        <v>21</v>
      </c>
      <c r="B26" s="2" t="s">
        <v>90</v>
      </c>
      <c r="C26" s="2" t="s">
        <v>91</v>
      </c>
      <c r="D26" s="2" t="s">
        <v>389</v>
      </c>
      <c r="E26" s="2" t="s">
        <v>294</v>
      </c>
      <c r="F26" s="2" t="s">
        <v>324</v>
      </c>
      <c r="G26" s="2" t="s">
        <v>218</v>
      </c>
      <c r="H26" s="13">
        <v>128</v>
      </c>
      <c r="I26" s="11" t="s">
        <v>326</v>
      </c>
      <c r="J26" s="11">
        <v>48.4</v>
      </c>
      <c r="K26" s="11" t="s">
        <v>327</v>
      </c>
      <c r="L26" s="11">
        <v>1</v>
      </c>
      <c r="M26" s="11">
        <v>25</v>
      </c>
      <c r="N26" s="13">
        <v>79</v>
      </c>
      <c r="O26" s="13">
        <v>49</v>
      </c>
      <c r="T26" s="13">
        <v>49</v>
      </c>
      <c r="AD26" t="s">
        <v>92</v>
      </c>
      <c r="AF26" s="13">
        <v>5</v>
      </c>
      <c r="AG26" s="13">
        <v>114</v>
      </c>
      <c r="AH26" s="13">
        <v>9</v>
      </c>
      <c r="AS26" s="11" t="s">
        <v>329</v>
      </c>
      <c r="AT26" s="13" t="s">
        <v>330</v>
      </c>
      <c r="AU26" s="13">
        <v>0</v>
      </c>
      <c r="AW26" s="13">
        <v>1</v>
      </c>
      <c r="AX26" s="13">
        <v>1</v>
      </c>
      <c r="AY26" s="13">
        <v>1</v>
      </c>
      <c r="AZ26" s="11" t="s">
        <v>325</v>
      </c>
      <c r="BB26" s="13" t="s">
        <v>328</v>
      </c>
      <c r="BD26" s="11">
        <v>126</v>
      </c>
      <c r="BE26" s="13">
        <v>96</v>
      </c>
      <c r="BF26" s="13">
        <f>126-96</f>
        <v>30</v>
      </c>
      <c r="BG26" s="13">
        <v>2</v>
      </c>
      <c r="BJ26" s="13">
        <v>28</v>
      </c>
      <c r="BL26" s="13">
        <v>47</v>
      </c>
      <c r="BN26" s="13">
        <v>7</v>
      </c>
      <c r="BP26" s="13">
        <f>38+26+65+54</f>
        <v>183</v>
      </c>
      <c r="BR26" s="13">
        <v>2</v>
      </c>
      <c r="BT26" s="13">
        <v>7</v>
      </c>
      <c r="CA26" s="13">
        <v>5</v>
      </c>
      <c r="CB26" s="13">
        <v>24</v>
      </c>
      <c r="CC26" s="11">
        <f t="shared" si="0"/>
        <v>0.20833333333333334</v>
      </c>
    </row>
    <row r="27" spans="1:82" s="4" customFormat="1" ht="135">
      <c r="A27" s="12">
        <v>22</v>
      </c>
      <c r="B27" s="3" t="s">
        <v>110</v>
      </c>
      <c r="C27" s="3" t="s">
        <v>111</v>
      </c>
      <c r="D27" s="3" t="s">
        <v>331</v>
      </c>
      <c r="E27" s="3" t="s">
        <v>154</v>
      </c>
      <c r="F27" s="3" t="s">
        <v>332</v>
      </c>
      <c r="G27" s="3" t="s">
        <v>333</v>
      </c>
      <c r="H27" s="12">
        <v>313</v>
      </c>
      <c r="I27" s="10" t="s">
        <v>334</v>
      </c>
      <c r="J27" s="10">
        <v>42</v>
      </c>
      <c r="K27" s="10" t="s">
        <v>335</v>
      </c>
      <c r="L27" s="10">
        <v>0</v>
      </c>
      <c r="M27" s="10">
        <v>22.5</v>
      </c>
      <c r="N27" s="12">
        <v>210</v>
      </c>
      <c r="O27" s="12">
        <v>83</v>
      </c>
      <c r="P27" s="12"/>
      <c r="Q27" s="12">
        <v>20</v>
      </c>
      <c r="R27" s="10"/>
      <c r="S27" s="12">
        <v>82</v>
      </c>
      <c r="T27" s="12">
        <v>78</v>
      </c>
      <c r="U27" s="12">
        <v>170</v>
      </c>
      <c r="V27" s="12">
        <v>62</v>
      </c>
      <c r="W27" s="12"/>
      <c r="X27" s="12"/>
      <c r="Y27" s="12"/>
      <c r="Z27" s="12"/>
      <c r="AA27" s="12"/>
      <c r="AB27" s="12"/>
      <c r="AC27" s="12"/>
      <c r="AD27" s="4" t="s">
        <v>58</v>
      </c>
      <c r="AE27" s="12"/>
      <c r="AF27" s="12">
        <v>28</v>
      </c>
      <c r="AG27" s="12">
        <v>255</v>
      </c>
      <c r="AH27" s="12">
        <v>6</v>
      </c>
      <c r="AI27" s="12"/>
      <c r="AK27" s="12"/>
      <c r="AL27" s="12"/>
      <c r="AM27" s="12"/>
      <c r="AN27" s="12"/>
      <c r="AO27" s="12"/>
      <c r="AP27" s="12"/>
      <c r="AQ27" s="12"/>
      <c r="AR27" s="12"/>
      <c r="AS27" s="10" t="s">
        <v>338</v>
      </c>
      <c r="AT27" s="12" t="s">
        <v>215</v>
      </c>
      <c r="AU27" s="10" t="s">
        <v>599</v>
      </c>
      <c r="AV27" s="12"/>
      <c r="AW27" s="12">
        <v>1</v>
      </c>
      <c r="AX27" s="12">
        <v>1</v>
      </c>
      <c r="AY27" s="12">
        <v>1</v>
      </c>
      <c r="AZ27" s="12" t="s">
        <v>598</v>
      </c>
      <c r="BA27" s="12"/>
      <c r="BB27" s="12" t="s">
        <v>336</v>
      </c>
      <c r="BC27" s="10">
        <v>928</v>
      </c>
      <c r="BD27" s="10">
        <v>313</v>
      </c>
      <c r="BE27" s="12">
        <v>276</v>
      </c>
      <c r="BF27" s="12">
        <f>BD27-BE27</f>
        <v>37</v>
      </c>
      <c r="BG27" s="12">
        <v>0</v>
      </c>
      <c r="BH27" s="12">
        <v>10</v>
      </c>
      <c r="BI27" s="12"/>
      <c r="BJ27" s="12">
        <v>79</v>
      </c>
      <c r="BK27" s="12"/>
      <c r="BL27" s="10" t="s">
        <v>339</v>
      </c>
      <c r="BM27" s="12"/>
      <c r="BN27" s="12"/>
      <c r="BO27" s="12"/>
      <c r="BQ27" s="12"/>
      <c r="BR27" s="12">
        <v>19</v>
      </c>
      <c r="BS27" s="12"/>
      <c r="BT27" s="12">
        <v>14</v>
      </c>
      <c r="BU27" s="12"/>
      <c r="BV27" s="12">
        <v>5</v>
      </c>
      <c r="BW27" s="12">
        <v>63</v>
      </c>
      <c r="BX27" s="12">
        <v>27</v>
      </c>
      <c r="BY27" s="12">
        <v>12</v>
      </c>
      <c r="BZ27" s="12">
        <v>13</v>
      </c>
      <c r="CA27" s="12">
        <v>30</v>
      </c>
      <c r="CB27" s="12">
        <v>52</v>
      </c>
      <c r="CC27" s="11">
        <f t="shared" si="0"/>
        <v>0.57692307692307687</v>
      </c>
      <c r="CD27" s="3" t="s">
        <v>340</v>
      </c>
    </row>
    <row r="28" spans="1:82" ht="60">
      <c r="A28" s="13">
        <v>23</v>
      </c>
      <c r="B28" s="14" t="s">
        <v>93</v>
      </c>
      <c r="C28" s="2" t="s">
        <v>94</v>
      </c>
      <c r="D28" s="2" t="s">
        <v>342</v>
      </c>
      <c r="E28" s="2" t="s">
        <v>194</v>
      </c>
      <c r="F28" s="2" t="s">
        <v>341</v>
      </c>
      <c r="G28" s="2" t="s">
        <v>218</v>
      </c>
      <c r="H28" s="13">
        <v>18</v>
      </c>
      <c r="I28" s="11" t="s">
        <v>344</v>
      </c>
      <c r="J28" s="11">
        <v>40.5</v>
      </c>
      <c r="K28" s="11" t="s">
        <v>345</v>
      </c>
      <c r="L28" s="11">
        <v>0</v>
      </c>
      <c r="M28" s="11">
        <v>23.5</v>
      </c>
      <c r="N28" s="13">
        <v>10</v>
      </c>
      <c r="O28" s="13">
        <v>8</v>
      </c>
      <c r="R28" s="11" t="s">
        <v>346</v>
      </c>
      <c r="S28" s="13">
        <v>7</v>
      </c>
      <c r="T28" s="13">
        <v>8</v>
      </c>
      <c r="U28" s="13">
        <v>8</v>
      </c>
      <c r="AA28" s="13">
        <v>2</v>
      </c>
      <c r="AB28" s="13">
        <v>10</v>
      </c>
      <c r="AC28" s="13">
        <v>4</v>
      </c>
      <c r="AD28" t="s">
        <v>42</v>
      </c>
      <c r="AF28" s="13">
        <v>1</v>
      </c>
      <c r="AG28" s="13">
        <v>17</v>
      </c>
      <c r="AS28" s="11" t="s">
        <v>192</v>
      </c>
      <c r="AT28" s="13">
        <v>1</v>
      </c>
      <c r="AU28" s="11" t="s">
        <v>348</v>
      </c>
      <c r="AV28" s="11"/>
      <c r="AW28" s="13">
        <v>1</v>
      </c>
      <c r="AX28" s="13">
        <v>1</v>
      </c>
      <c r="AY28" s="13">
        <v>1</v>
      </c>
      <c r="AZ28" s="13" t="s">
        <v>343</v>
      </c>
      <c r="BB28" s="13" t="s">
        <v>347</v>
      </c>
      <c r="BC28" s="11">
        <v>39</v>
      </c>
      <c r="BD28" s="11">
        <v>18</v>
      </c>
      <c r="BE28" s="13">
        <v>14</v>
      </c>
      <c r="BF28" s="13">
        <v>4</v>
      </c>
      <c r="BW28" s="13">
        <v>6</v>
      </c>
      <c r="BX28" s="13" t="s">
        <v>349</v>
      </c>
      <c r="BY28" s="13" t="s">
        <v>350</v>
      </c>
      <c r="CA28" s="13">
        <v>2</v>
      </c>
      <c r="CB28" s="13">
        <v>8</v>
      </c>
      <c r="CC28" s="11">
        <f t="shared" si="0"/>
        <v>0.25</v>
      </c>
    </row>
    <row r="29" spans="1:82" ht="45">
      <c r="A29" s="13">
        <v>24</v>
      </c>
      <c r="B29" s="2" t="s">
        <v>103</v>
      </c>
      <c r="C29" s="2" t="s">
        <v>104</v>
      </c>
      <c r="D29" s="2" t="s">
        <v>351</v>
      </c>
      <c r="E29" s="2" t="s">
        <v>206</v>
      </c>
      <c r="F29" s="2" t="s">
        <v>352</v>
      </c>
      <c r="G29" s="2" t="s">
        <v>353</v>
      </c>
      <c r="H29" s="13">
        <v>309</v>
      </c>
      <c r="I29" s="11" t="s">
        <v>355</v>
      </c>
      <c r="J29" s="11">
        <v>44.4</v>
      </c>
      <c r="K29" s="11" t="s">
        <v>356</v>
      </c>
      <c r="L29" s="11">
        <v>1</v>
      </c>
      <c r="M29" s="11">
        <v>25.5</v>
      </c>
      <c r="N29" s="13">
        <v>238</v>
      </c>
      <c r="O29" s="13">
        <v>62</v>
      </c>
      <c r="P29" s="13">
        <v>9</v>
      </c>
      <c r="R29" s="11" t="s">
        <v>357</v>
      </c>
      <c r="T29" s="13">
        <v>108</v>
      </c>
      <c r="V29" s="13">
        <v>39</v>
      </c>
      <c r="AA29" s="13">
        <v>34</v>
      </c>
      <c r="AB29" s="13">
        <v>128</v>
      </c>
      <c r="AC29" s="13">
        <v>102</v>
      </c>
      <c r="AJ29" s="2"/>
      <c r="AK29" s="11"/>
      <c r="AL29" s="13">
        <v>18</v>
      </c>
      <c r="AM29" s="13">
        <v>261</v>
      </c>
      <c r="AN29" s="13">
        <v>6</v>
      </c>
      <c r="AO29" s="13">
        <v>14</v>
      </c>
      <c r="AS29" s="15" t="s">
        <v>338</v>
      </c>
      <c r="AT29" s="16" t="s">
        <v>215</v>
      </c>
      <c r="AU29" s="13">
        <v>1</v>
      </c>
      <c r="AW29" s="13">
        <v>1</v>
      </c>
      <c r="AX29" s="13">
        <v>1</v>
      </c>
      <c r="AY29" s="13">
        <v>1</v>
      </c>
      <c r="AZ29" s="13" t="s">
        <v>343</v>
      </c>
      <c r="BB29" s="13" t="s">
        <v>358</v>
      </c>
      <c r="BD29" s="11">
        <v>309</v>
      </c>
      <c r="BE29" s="13">
        <v>266</v>
      </c>
      <c r="BF29" s="13">
        <f>BD29-BE29</f>
        <v>43</v>
      </c>
      <c r="BW29" s="13">
        <v>48</v>
      </c>
      <c r="BX29" s="13" t="s">
        <v>359</v>
      </c>
      <c r="BY29" s="13" t="s">
        <v>360</v>
      </c>
      <c r="BZ29" s="13" t="s">
        <v>361</v>
      </c>
      <c r="CA29" s="13">
        <v>30</v>
      </c>
      <c r="CB29" s="13">
        <v>48</v>
      </c>
      <c r="CC29" s="11">
        <f t="shared" si="0"/>
        <v>0.625</v>
      </c>
    </row>
    <row r="30" spans="1:82" ht="45">
      <c r="A30" s="13">
        <v>25</v>
      </c>
      <c r="B30" s="14" t="s">
        <v>362</v>
      </c>
      <c r="C30" s="2" t="s">
        <v>363</v>
      </c>
      <c r="D30" s="2" t="s">
        <v>364</v>
      </c>
      <c r="E30" s="2" t="s">
        <v>154</v>
      </c>
      <c r="F30" s="2" t="s">
        <v>365</v>
      </c>
      <c r="G30" s="2" t="s">
        <v>218</v>
      </c>
      <c r="H30" s="13">
        <v>101</v>
      </c>
      <c r="I30" s="11" t="s">
        <v>366</v>
      </c>
      <c r="J30" s="11">
        <v>41.7</v>
      </c>
      <c r="K30" s="11" t="s">
        <v>367</v>
      </c>
      <c r="L30" s="11">
        <v>0</v>
      </c>
      <c r="M30" s="11">
        <v>22.6</v>
      </c>
      <c r="N30" s="13">
        <v>73</v>
      </c>
      <c r="O30" s="13">
        <v>24</v>
      </c>
      <c r="P30" s="13">
        <v>2</v>
      </c>
      <c r="Q30" s="13">
        <v>2</v>
      </c>
      <c r="T30" s="13">
        <v>16</v>
      </c>
      <c r="U30" s="13">
        <v>63</v>
      </c>
      <c r="AD30" s="2" t="s">
        <v>368</v>
      </c>
      <c r="AE30" s="11"/>
      <c r="AF30" s="13">
        <v>8</v>
      </c>
      <c r="AG30" s="13">
        <v>91</v>
      </c>
      <c r="AH30" s="13">
        <v>1</v>
      </c>
      <c r="AS30" s="15" t="s">
        <v>338</v>
      </c>
      <c r="AT30" s="16" t="s">
        <v>215</v>
      </c>
      <c r="AU30" s="13">
        <v>1</v>
      </c>
      <c r="AW30" s="13">
        <v>1</v>
      </c>
      <c r="AX30" s="13">
        <v>1</v>
      </c>
      <c r="AY30" s="13">
        <v>1</v>
      </c>
      <c r="AZ30" s="13" t="s">
        <v>369</v>
      </c>
      <c r="BB30" s="13" t="s">
        <v>600</v>
      </c>
      <c r="BC30" s="11">
        <v>360</v>
      </c>
      <c r="BD30" s="11">
        <v>101</v>
      </c>
      <c r="BH30" s="13">
        <v>1</v>
      </c>
      <c r="BJ30" s="13">
        <v>38</v>
      </c>
      <c r="BP30" s="13">
        <v>306</v>
      </c>
      <c r="BR30" s="13">
        <v>6</v>
      </c>
      <c r="BT30" s="13">
        <v>3</v>
      </c>
      <c r="BV30" s="13">
        <v>4</v>
      </c>
      <c r="BW30" s="13">
        <v>9</v>
      </c>
      <c r="BX30" s="13">
        <v>3</v>
      </c>
      <c r="BY30" s="13">
        <v>4</v>
      </c>
      <c r="BZ30" s="13">
        <v>2</v>
      </c>
      <c r="CA30" s="13">
        <v>0</v>
      </c>
      <c r="CB30" s="13">
        <v>9</v>
      </c>
      <c r="CC30" s="11">
        <f t="shared" si="0"/>
        <v>0</v>
      </c>
    </row>
    <row r="31" spans="1:82" ht="60">
      <c r="A31" s="13">
        <v>26</v>
      </c>
      <c r="B31" s="14" t="s">
        <v>370</v>
      </c>
      <c r="C31" s="2" t="s">
        <v>371</v>
      </c>
      <c r="D31" s="2" t="s">
        <v>130</v>
      </c>
      <c r="E31" s="2" t="s">
        <v>294</v>
      </c>
      <c r="F31" s="2" t="s">
        <v>372</v>
      </c>
      <c r="G31" s="2" t="s">
        <v>218</v>
      </c>
      <c r="H31" s="13">
        <v>19</v>
      </c>
      <c r="I31" s="11" t="s">
        <v>373</v>
      </c>
      <c r="J31" s="11">
        <v>33.5</v>
      </c>
      <c r="N31" s="13">
        <v>9</v>
      </c>
      <c r="O31" s="13">
        <v>10</v>
      </c>
      <c r="S31" s="13">
        <v>4</v>
      </c>
      <c r="T31" s="13">
        <v>2</v>
      </c>
      <c r="AD31" t="s">
        <v>46</v>
      </c>
      <c r="AG31" s="13">
        <v>19</v>
      </c>
      <c r="AS31" s="11" t="s">
        <v>329</v>
      </c>
      <c r="AT31" s="13" t="s">
        <v>374</v>
      </c>
      <c r="AU31" s="13">
        <v>1</v>
      </c>
      <c r="AZ31" s="13" t="s">
        <v>143</v>
      </c>
      <c r="BD31" s="11">
        <v>19</v>
      </c>
      <c r="BE31" s="13">
        <v>19</v>
      </c>
      <c r="CA31" s="13">
        <v>0</v>
      </c>
      <c r="CB31" s="13">
        <v>0</v>
      </c>
      <c r="CC31" s="11" t="e">
        <f t="shared" si="0"/>
        <v>#DIV/0!</v>
      </c>
    </row>
    <row r="32" spans="1:82" ht="75">
      <c r="A32" s="13">
        <v>27</v>
      </c>
      <c r="B32" s="14" t="s">
        <v>375</v>
      </c>
      <c r="C32" s="2" t="s">
        <v>376</v>
      </c>
      <c r="D32" s="2" t="s">
        <v>379</v>
      </c>
      <c r="E32" s="2" t="s">
        <v>377</v>
      </c>
      <c r="F32" s="2" t="s">
        <v>378</v>
      </c>
      <c r="G32" s="2" t="s">
        <v>218</v>
      </c>
      <c r="H32" s="13">
        <v>65</v>
      </c>
      <c r="I32" s="11" t="s">
        <v>384</v>
      </c>
      <c r="J32" s="11">
        <v>39</v>
      </c>
      <c r="K32" s="11" t="s">
        <v>385</v>
      </c>
      <c r="L32" s="11">
        <v>0</v>
      </c>
      <c r="M32" s="11">
        <v>24.4</v>
      </c>
      <c r="N32" s="13">
        <v>33</v>
      </c>
      <c r="O32" s="13">
        <v>29</v>
      </c>
      <c r="P32" s="13">
        <v>1</v>
      </c>
      <c r="Q32" s="13">
        <v>2</v>
      </c>
      <c r="R32" s="11" t="s">
        <v>386</v>
      </c>
      <c r="AD32" t="s">
        <v>387</v>
      </c>
      <c r="AF32" s="13">
        <v>14</v>
      </c>
      <c r="AG32" s="13">
        <v>49</v>
      </c>
      <c r="AH32" s="13">
        <v>2</v>
      </c>
      <c r="AS32" s="11" t="s">
        <v>601</v>
      </c>
      <c r="AT32" s="13" t="s">
        <v>602</v>
      </c>
      <c r="AU32" s="13">
        <v>1</v>
      </c>
      <c r="AW32" s="13">
        <v>1</v>
      </c>
      <c r="AX32" s="13">
        <v>1</v>
      </c>
      <c r="AY32" s="13">
        <v>1</v>
      </c>
      <c r="AZ32" s="13" t="s">
        <v>369</v>
      </c>
      <c r="BB32" s="13">
        <v>2</v>
      </c>
      <c r="BD32" s="11">
        <v>65</v>
      </c>
      <c r="BE32" s="13">
        <v>60</v>
      </c>
      <c r="BF32" s="13">
        <v>4</v>
      </c>
      <c r="BG32" s="13">
        <v>1</v>
      </c>
      <c r="BW32" s="13">
        <v>20</v>
      </c>
      <c r="CA32" s="13">
        <v>1</v>
      </c>
      <c r="CB32" s="13">
        <v>8</v>
      </c>
      <c r="CC32" s="11">
        <f t="shared" si="0"/>
        <v>0.125</v>
      </c>
    </row>
    <row r="33" spans="1:82" ht="45">
      <c r="A33" s="13">
        <v>28</v>
      </c>
      <c r="B33" s="14" t="s">
        <v>380</v>
      </c>
      <c r="C33" s="2" t="s">
        <v>381</v>
      </c>
      <c r="D33" s="2" t="s">
        <v>388</v>
      </c>
      <c r="E33" s="2" t="s">
        <v>312</v>
      </c>
      <c r="F33" s="2" t="s">
        <v>390</v>
      </c>
      <c r="G33" s="2" t="s">
        <v>150</v>
      </c>
      <c r="H33" s="13">
        <v>20</v>
      </c>
      <c r="I33" s="11" t="s">
        <v>391</v>
      </c>
      <c r="J33" s="11">
        <v>51.3</v>
      </c>
      <c r="K33" s="11" t="s">
        <v>392</v>
      </c>
      <c r="L33" s="11">
        <v>1</v>
      </c>
      <c r="M33" s="11">
        <v>26.1</v>
      </c>
      <c r="T33" s="13">
        <v>7</v>
      </c>
      <c r="V33" s="13">
        <v>8</v>
      </c>
      <c r="AA33" s="13">
        <v>2</v>
      </c>
      <c r="AB33" s="13">
        <v>9</v>
      </c>
      <c r="AC33" s="13">
        <v>8</v>
      </c>
      <c r="AD33" t="s">
        <v>99</v>
      </c>
      <c r="AF33" s="13">
        <v>1</v>
      </c>
      <c r="AG33" s="13">
        <v>13</v>
      </c>
      <c r="AH33" s="13">
        <v>2</v>
      </c>
      <c r="AI33" s="13">
        <v>4</v>
      </c>
      <c r="AS33" s="11" t="s">
        <v>192</v>
      </c>
      <c r="AT33" s="13">
        <v>1</v>
      </c>
      <c r="AU33" s="13">
        <v>0</v>
      </c>
      <c r="AW33" s="13">
        <v>0</v>
      </c>
      <c r="AX33" s="13">
        <v>1</v>
      </c>
      <c r="AY33" s="13">
        <v>1</v>
      </c>
      <c r="AZ33" s="13" t="s">
        <v>393</v>
      </c>
      <c r="BD33" s="11">
        <v>20</v>
      </c>
      <c r="BE33" s="13">
        <v>18</v>
      </c>
      <c r="CA33" s="13">
        <v>2</v>
      </c>
      <c r="CB33" s="13">
        <v>7</v>
      </c>
      <c r="CC33" s="11">
        <f t="shared" si="0"/>
        <v>0.2857142857142857</v>
      </c>
    </row>
    <row r="34" spans="1:82" ht="45">
      <c r="A34" s="13">
        <v>29</v>
      </c>
      <c r="B34" s="2" t="s">
        <v>106</v>
      </c>
      <c r="C34" s="2" t="s">
        <v>109</v>
      </c>
      <c r="D34" s="2" t="s">
        <v>394</v>
      </c>
      <c r="E34" s="2" t="s">
        <v>154</v>
      </c>
      <c r="F34" s="2" t="s">
        <v>395</v>
      </c>
      <c r="G34" s="2" t="s">
        <v>333</v>
      </c>
      <c r="H34" s="13">
        <v>176</v>
      </c>
      <c r="I34" s="11" t="s">
        <v>396</v>
      </c>
      <c r="J34" s="11">
        <v>43.1</v>
      </c>
      <c r="K34" s="11" t="s">
        <v>397</v>
      </c>
      <c r="L34" s="11">
        <v>0</v>
      </c>
      <c r="M34" s="11">
        <v>22.8</v>
      </c>
      <c r="N34" s="13">
        <v>120</v>
      </c>
      <c r="O34" s="13">
        <v>49</v>
      </c>
      <c r="P34" s="13">
        <v>4</v>
      </c>
      <c r="Q34" s="13">
        <v>3</v>
      </c>
      <c r="T34" s="13">
        <v>54</v>
      </c>
      <c r="V34" s="13">
        <v>2</v>
      </c>
      <c r="AD34" t="s">
        <v>107</v>
      </c>
      <c r="AF34" s="13">
        <v>16</v>
      </c>
      <c r="AG34" s="13">
        <v>160</v>
      </c>
      <c r="AL34" s="11">
        <v>14</v>
      </c>
      <c r="AM34" s="11">
        <v>148</v>
      </c>
      <c r="AN34" s="11"/>
      <c r="AO34" s="11"/>
      <c r="AP34" s="11">
        <v>14</v>
      </c>
      <c r="AQ34" s="11"/>
      <c r="AR34" s="11"/>
      <c r="AS34" s="11" t="s">
        <v>399</v>
      </c>
      <c r="AT34" s="13" t="s">
        <v>400</v>
      </c>
      <c r="AU34" s="13">
        <v>1</v>
      </c>
      <c r="AW34" s="13">
        <v>1</v>
      </c>
      <c r="AX34" s="13">
        <v>1</v>
      </c>
      <c r="AY34" s="13">
        <v>1</v>
      </c>
      <c r="AZ34" s="13" t="s">
        <v>401</v>
      </c>
      <c r="BB34" s="13">
        <v>3</v>
      </c>
      <c r="BC34" s="11">
        <v>534</v>
      </c>
      <c r="BD34" s="11">
        <v>176</v>
      </c>
      <c r="BE34" s="13">
        <v>153</v>
      </c>
      <c r="BF34" s="13">
        <v>22</v>
      </c>
      <c r="BG34" s="13">
        <v>1</v>
      </c>
      <c r="BH34" s="13">
        <v>11</v>
      </c>
      <c r="BJ34" s="13">
        <v>38</v>
      </c>
      <c r="BR34" s="13">
        <v>4</v>
      </c>
      <c r="BV34" s="13" t="s">
        <v>402</v>
      </c>
      <c r="CA34" s="13">
        <v>8</v>
      </c>
      <c r="CB34" s="13">
        <v>28</v>
      </c>
      <c r="CC34" s="11">
        <f t="shared" si="0"/>
        <v>0.2857142857142857</v>
      </c>
    </row>
    <row r="35" spans="1:82" ht="60">
      <c r="A35" s="13">
        <v>30</v>
      </c>
      <c r="B35" s="2" t="s">
        <v>603</v>
      </c>
      <c r="C35" s="2" t="s">
        <v>98</v>
      </c>
      <c r="D35" s="2" t="s">
        <v>130</v>
      </c>
      <c r="E35" s="2" t="s">
        <v>194</v>
      </c>
      <c r="F35" s="2" t="s">
        <v>403</v>
      </c>
      <c r="G35" s="2" t="s">
        <v>333</v>
      </c>
      <c r="H35" s="13">
        <v>53</v>
      </c>
      <c r="I35" s="11" t="s">
        <v>404</v>
      </c>
      <c r="J35" s="11">
        <v>41</v>
      </c>
      <c r="N35" s="13">
        <v>28</v>
      </c>
      <c r="O35" s="13">
        <v>25</v>
      </c>
      <c r="R35" s="11" t="s">
        <v>406</v>
      </c>
      <c r="S35" s="13">
        <v>14</v>
      </c>
      <c r="T35" s="13">
        <v>15</v>
      </c>
      <c r="U35" s="13">
        <v>27</v>
      </c>
      <c r="AA35" s="13">
        <v>0</v>
      </c>
      <c r="AB35" s="13">
        <v>21</v>
      </c>
      <c r="AC35" s="13">
        <v>7</v>
      </c>
      <c r="AD35" t="s">
        <v>99</v>
      </c>
      <c r="AF35" s="13">
        <v>29</v>
      </c>
      <c r="AG35" s="13">
        <v>18</v>
      </c>
      <c r="AH35" s="13">
        <v>3</v>
      </c>
      <c r="AI35" s="13">
        <v>3</v>
      </c>
      <c r="AS35" s="11" t="s">
        <v>192</v>
      </c>
      <c r="AT35" s="13">
        <v>1</v>
      </c>
      <c r="AU35" s="13">
        <v>1</v>
      </c>
      <c r="AW35" s="13">
        <v>1</v>
      </c>
      <c r="AX35" s="13">
        <v>1</v>
      </c>
      <c r="AY35" s="13">
        <v>1</v>
      </c>
      <c r="AZ35" s="13" t="s">
        <v>605</v>
      </c>
      <c r="BE35" s="13">
        <v>41</v>
      </c>
      <c r="BF35" s="13">
        <v>10</v>
      </c>
      <c r="BG35" s="13">
        <v>2</v>
      </c>
      <c r="BW35" s="13">
        <v>7</v>
      </c>
      <c r="BX35" s="13">
        <v>2</v>
      </c>
      <c r="BY35" s="13">
        <v>4</v>
      </c>
      <c r="BZ35" s="13">
        <v>1</v>
      </c>
      <c r="CA35" s="13">
        <v>0</v>
      </c>
      <c r="CB35" s="13">
        <v>6</v>
      </c>
      <c r="CC35" s="11">
        <f t="shared" si="0"/>
        <v>0</v>
      </c>
      <c r="CD35" s="35" t="s">
        <v>606</v>
      </c>
    </row>
    <row r="36" spans="1:82" ht="30">
      <c r="A36" s="13">
        <v>30</v>
      </c>
      <c r="B36" s="2" t="s">
        <v>604</v>
      </c>
      <c r="H36" s="13">
        <v>63</v>
      </c>
      <c r="I36" s="11" t="s">
        <v>405</v>
      </c>
      <c r="J36" s="11">
        <v>46</v>
      </c>
      <c r="N36" s="13">
        <v>43</v>
      </c>
      <c r="O36" s="13">
        <v>17</v>
      </c>
      <c r="Q36" s="13">
        <v>3</v>
      </c>
      <c r="R36" s="11" t="s">
        <v>407</v>
      </c>
      <c r="S36" s="13">
        <v>12</v>
      </c>
      <c r="T36" s="13">
        <v>18</v>
      </c>
      <c r="U36" s="13">
        <v>34</v>
      </c>
      <c r="AA36" s="13">
        <v>2</v>
      </c>
      <c r="AB36" s="13">
        <v>28</v>
      </c>
      <c r="AC36" s="13">
        <v>6</v>
      </c>
      <c r="AF36" s="13">
        <v>24</v>
      </c>
      <c r="AG36" s="13">
        <v>29</v>
      </c>
      <c r="AH36" s="13">
        <v>7</v>
      </c>
      <c r="AI36" s="13">
        <v>3</v>
      </c>
      <c r="AS36" s="11" t="s">
        <v>192</v>
      </c>
      <c r="AT36" s="13">
        <v>1</v>
      </c>
      <c r="AU36" s="13">
        <v>1</v>
      </c>
      <c r="AW36" s="13">
        <v>0</v>
      </c>
      <c r="AX36" s="13">
        <v>1</v>
      </c>
      <c r="AY36" s="13">
        <v>0</v>
      </c>
      <c r="AZ36" s="13" t="s">
        <v>605</v>
      </c>
      <c r="BB36" s="13">
        <v>1</v>
      </c>
      <c r="BE36" s="13">
        <v>53</v>
      </c>
      <c r="BF36" s="13">
        <v>10</v>
      </c>
      <c r="BG36" s="13">
        <v>0</v>
      </c>
      <c r="BW36" s="13">
        <v>17</v>
      </c>
      <c r="BX36" s="13">
        <v>3</v>
      </c>
      <c r="BY36" s="13">
        <v>12</v>
      </c>
      <c r="BZ36" s="13">
        <v>2</v>
      </c>
      <c r="CA36" s="13">
        <v>2</v>
      </c>
      <c r="CB36" s="13">
        <v>18</v>
      </c>
      <c r="CC36" s="11">
        <f t="shared" si="0"/>
        <v>0.1111111111111111</v>
      </c>
      <c r="CD36" s="35" t="s">
        <v>607</v>
      </c>
    </row>
    <row r="37" spans="1:82" ht="45">
      <c r="A37" s="13">
        <v>31</v>
      </c>
      <c r="B37" s="14" t="s">
        <v>382</v>
      </c>
      <c r="C37" s="2" t="s">
        <v>383</v>
      </c>
      <c r="D37" s="2" t="s">
        <v>130</v>
      </c>
      <c r="E37" s="2" t="s">
        <v>115</v>
      </c>
      <c r="F37" s="2" t="s">
        <v>408</v>
      </c>
      <c r="G37" s="2" t="s">
        <v>218</v>
      </c>
      <c r="H37" s="13">
        <v>45</v>
      </c>
      <c r="I37" s="11" t="s">
        <v>409</v>
      </c>
      <c r="J37" s="11">
        <v>45</v>
      </c>
      <c r="K37" s="11" t="s">
        <v>410</v>
      </c>
      <c r="L37" s="11">
        <v>0</v>
      </c>
      <c r="M37" s="11">
        <v>23.8</v>
      </c>
      <c r="N37" s="13">
        <v>38</v>
      </c>
      <c r="O37" s="13" t="s">
        <v>411</v>
      </c>
      <c r="S37" s="13">
        <v>39</v>
      </c>
      <c r="T37" s="13">
        <v>20</v>
      </c>
      <c r="U37" s="13">
        <v>5</v>
      </c>
      <c r="V37" s="13">
        <v>1</v>
      </c>
      <c r="AA37" s="13">
        <v>6</v>
      </c>
      <c r="AB37" s="13">
        <v>12</v>
      </c>
      <c r="AC37" s="13">
        <v>27</v>
      </c>
      <c r="AD37" t="s">
        <v>412</v>
      </c>
      <c r="AG37" s="13">
        <v>44</v>
      </c>
      <c r="AH37" s="13">
        <v>1</v>
      </c>
      <c r="AS37" s="11" t="s">
        <v>238</v>
      </c>
      <c r="AT37" s="13">
        <v>4</v>
      </c>
      <c r="AW37" s="13">
        <v>1</v>
      </c>
      <c r="AX37" s="13">
        <v>1</v>
      </c>
      <c r="AY37" s="13">
        <v>1</v>
      </c>
      <c r="AZ37" s="13" t="s">
        <v>413</v>
      </c>
      <c r="BB37" s="13">
        <v>3</v>
      </c>
      <c r="BC37" s="11">
        <v>225</v>
      </c>
      <c r="BD37" s="11">
        <v>42</v>
      </c>
      <c r="BE37" s="13">
        <v>27</v>
      </c>
      <c r="BF37" s="13">
        <f>42-27</f>
        <v>15</v>
      </c>
      <c r="BG37" s="13">
        <v>3</v>
      </c>
      <c r="CA37" s="13">
        <v>0</v>
      </c>
      <c r="CB37" s="13">
        <v>4</v>
      </c>
      <c r="CC37" s="11">
        <f t="shared" si="0"/>
        <v>0</v>
      </c>
    </row>
    <row r="38" spans="1:82" s="5" customFormat="1" ht="45">
      <c r="A38" s="16">
        <v>31</v>
      </c>
      <c r="B38" s="14" t="s">
        <v>610</v>
      </c>
      <c r="C38" s="14" t="s">
        <v>414</v>
      </c>
      <c r="D38" s="14" t="s">
        <v>429</v>
      </c>
      <c r="E38" s="14" t="s">
        <v>428</v>
      </c>
      <c r="F38" s="14" t="s">
        <v>611</v>
      </c>
      <c r="G38" s="14" t="s">
        <v>117</v>
      </c>
      <c r="H38" s="16">
        <v>60</v>
      </c>
      <c r="I38" s="15" t="s">
        <v>430</v>
      </c>
      <c r="J38" s="15">
        <v>61</v>
      </c>
      <c r="K38" s="15" t="s">
        <v>431</v>
      </c>
      <c r="L38" s="15">
        <v>1</v>
      </c>
      <c r="M38" s="15">
        <v>27</v>
      </c>
      <c r="N38" s="16"/>
      <c r="O38" s="16"/>
      <c r="P38" s="16"/>
      <c r="Q38" s="16"/>
      <c r="R38" s="15"/>
      <c r="S38" s="16">
        <v>27</v>
      </c>
      <c r="T38" s="16"/>
      <c r="U38" s="16"/>
      <c r="V38" s="16"/>
      <c r="W38" s="16"/>
      <c r="X38" s="16"/>
      <c r="Y38" s="16"/>
      <c r="Z38" s="16"/>
      <c r="AA38" s="16"/>
      <c r="AB38" s="16"/>
      <c r="AC38" s="16"/>
      <c r="AD38" s="5" t="s">
        <v>612</v>
      </c>
      <c r="AE38" s="16"/>
      <c r="AF38" s="16">
        <v>2</v>
      </c>
      <c r="AG38" s="16">
        <v>56</v>
      </c>
      <c r="AH38" s="16">
        <v>3</v>
      </c>
      <c r="AI38" s="16"/>
      <c r="AK38" s="16"/>
      <c r="AL38" s="16">
        <v>41</v>
      </c>
      <c r="AM38" s="16">
        <v>16</v>
      </c>
      <c r="AN38" s="16">
        <v>7</v>
      </c>
      <c r="AO38" s="16"/>
      <c r="AP38" s="16">
        <v>13</v>
      </c>
      <c r="AQ38" s="16">
        <v>2</v>
      </c>
      <c r="AR38" s="16"/>
      <c r="AS38" s="15" t="s">
        <v>192</v>
      </c>
      <c r="AT38" s="16">
        <v>1</v>
      </c>
      <c r="AU38" s="16">
        <v>0</v>
      </c>
      <c r="AV38" s="16"/>
      <c r="AW38" s="16">
        <v>1</v>
      </c>
      <c r="AX38" s="16">
        <v>1</v>
      </c>
      <c r="AY38" s="16">
        <v>1</v>
      </c>
      <c r="AZ38" s="16" t="s">
        <v>434</v>
      </c>
      <c r="BA38" s="16"/>
      <c r="BB38" s="16" t="s">
        <v>433</v>
      </c>
      <c r="BC38" s="15"/>
      <c r="BD38" s="15"/>
      <c r="BE38" s="16"/>
      <c r="BF38" s="16"/>
      <c r="BG38" s="16"/>
      <c r="BH38" s="16"/>
      <c r="BI38" s="16"/>
      <c r="BJ38" s="16"/>
      <c r="BK38" s="16"/>
      <c r="BL38" s="16"/>
      <c r="BM38" s="16">
        <v>0.33300000000000002</v>
      </c>
      <c r="BN38" s="16"/>
      <c r="BO38" s="16"/>
      <c r="BP38" s="16"/>
      <c r="BQ38" s="16">
        <v>0.31900000000000001</v>
      </c>
      <c r="BR38" s="16"/>
      <c r="BS38" s="16"/>
      <c r="BT38" s="16"/>
      <c r="BU38" s="16"/>
      <c r="BV38" s="16"/>
      <c r="BW38" s="16"/>
      <c r="BX38" s="16"/>
      <c r="BY38" s="16"/>
      <c r="BZ38" s="16"/>
      <c r="CA38" s="16">
        <v>1</v>
      </c>
      <c r="CB38" s="16">
        <v>8</v>
      </c>
      <c r="CC38" s="11">
        <f t="shared" si="0"/>
        <v>0.125</v>
      </c>
    </row>
    <row r="39" spans="1:82" ht="75">
      <c r="A39" s="13">
        <v>33</v>
      </c>
      <c r="B39" s="2" t="s">
        <v>417</v>
      </c>
      <c r="C39" s="2" t="s">
        <v>416</v>
      </c>
      <c r="D39" s="2" t="s">
        <v>130</v>
      </c>
      <c r="E39" s="2" t="s">
        <v>149</v>
      </c>
      <c r="F39" s="2" t="s">
        <v>435</v>
      </c>
      <c r="G39" s="2" t="s">
        <v>436</v>
      </c>
      <c r="H39" s="13">
        <v>92</v>
      </c>
      <c r="I39" s="11" t="s">
        <v>437</v>
      </c>
      <c r="J39" s="11">
        <v>40</v>
      </c>
      <c r="K39" s="11" t="s">
        <v>438</v>
      </c>
      <c r="L39" s="11">
        <v>1</v>
      </c>
      <c r="M39" s="11">
        <v>25.4</v>
      </c>
      <c r="N39" s="13">
        <v>34</v>
      </c>
      <c r="O39" s="13">
        <v>54</v>
      </c>
      <c r="P39" s="13">
        <v>4</v>
      </c>
      <c r="S39" s="13">
        <v>52</v>
      </c>
      <c r="T39" s="13">
        <v>33</v>
      </c>
      <c r="U39" s="13">
        <v>53</v>
      </c>
      <c r="W39" s="13">
        <v>34</v>
      </c>
      <c r="X39" s="13">
        <v>15</v>
      </c>
      <c r="Y39" s="13">
        <v>6</v>
      </c>
      <c r="Z39" s="13">
        <v>3</v>
      </c>
      <c r="AA39" s="13">
        <v>8</v>
      </c>
      <c r="AB39" s="13">
        <v>60</v>
      </c>
      <c r="AC39" s="13">
        <v>18</v>
      </c>
      <c r="AD39" t="s">
        <v>613</v>
      </c>
      <c r="AF39" s="13">
        <v>92</v>
      </c>
      <c r="AS39" s="11" t="s">
        <v>442</v>
      </c>
      <c r="AT39" s="13" t="s">
        <v>439</v>
      </c>
      <c r="AU39" s="11" t="s">
        <v>440</v>
      </c>
      <c r="AV39" s="11"/>
      <c r="AW39" s="13">
        <v>1</v>
      </c>
      <c r="AX39" s="13">
        <v>1</v>
      </c>
      <c r="AY39" s="13">
        <v>1</v>
      </c>
      <c r="AZ39" s="13" t="s">
        <v>343</v>
      </c>
      <c r="BB39" s="13" t="s">
        <v>441</v>
      </c>
      <c r="BD39" s="11">
        <v>92</v>
      </c>
      <c r="BE39" s="13">
        <v>75</v>
      </c>
      <c r="BF39" s="13">
        <v>17</v>
      </c>
      <c r="BG39" s="13">
        <v>0</v>
      </c>
      <c r="BW39" s="13">
        <v>13</v>
      </c>
      <c r="BX39" s="13">
        <v>5</v>
      </c>
      <c r="BY39" s="13">
        <v>7</v>
      </c>
      <c r="BZ39" s="13">
        <v>1</v>
      </c>
      <c r="CA39" s="13">
        <v>1</v>
      </c>
      <c r="CB39" s="13">
        <v>14</v>
      </c>
      <c r="CC39" s="11">
        <f t="shared" si="0"/>
        <v>7.1428571428571425E-2</v>
      </c>
    </row>
    <row r="40" spans="1:82" ht="45">
      <c r="A40" s="13">
        <v>34</v>
      </c>
      <c r="B40" s="2" t="s">
        <v>418</v>
      </c>
      <c r="C40" s="2" t="s">
        <v>419</v>
      </c>
      <c r="D40" s="2" t="s">
        <v>449</v>
      </c>
      <c r="E40" s="2" t="s">
        <v>131</v>
      </c>
      <c r="F40" s="2" t="s">
        <v>447</v>
      </c>
      <c r="G40" s="2" t="s">
        <v>218</v>
      </c>
      <c r="H40" s="13">
        <v>30</v>
      </c>
      <c r="I40" s="11" t="s">
        <v>451</v>
      </c>
      <c r="J40" s="11">
        <v>34</v>
      </c>
      <c r="N40" s="13">
        <v>19</v>
      </c>
      <c r="O40" s="13">
        <v>6</v>
      </c>
      <c r="P40" s="13">
        <v>2</v>
      </c>
      <c r="Q40" s="13">
        <v>3</v>
      </c>
      <c r="S40" s="13">
        <v>15</v>
      </c>
      <c r="T40" s="13">
        <v>5</v>
      </c>
      <c r="V40" s="13">
        <v>4</v>
      </c>
      <c r="AD40" t="s">
        <v>448</v>
      </c>
      <c r="AF40" s="13">
        <v>3</v>
      </c>
      <c r="AG40" s="13">
        <v>27</v>
      </c>
      <c r="AS40" s="11" t="s">
        <v>192</v>
      </c>
      <c r="AT40" s="13">
        <v>1</v>
      </c>
      <c r="AU40" s="13">
        <v>1</v>
      </c>
      <c r="AW40" s="13">
        <v>1</v>
      </c>
      <c r="AX40" s="13">
        <v>0</v>
      </c>
      <c r="AY40" s="13">
        <v>0</v>
      </c>
      <c r="AZ40" s="13" t="s">
        <v>450</v>
      </c>
      <c r="BA40" s="11"/>
      <c r="BB40" s="11" t="s">
        <v>452</v>
      </c>
      <c r="BC40" s="11">
        <v>350</v>
      </c>
      <c r="BD40" s="11">
        <v>30</v>
      </c>
      <c r="BJ40" s="13">
        <v>90</v>
      </c>
      <c r="BK40" s="13">
        <v>0.25700000000000001</v>
      </c>
      <c r="BL40" s="13">
        <v>98</v>
      </c>
      <c r="BM40" s="13">
        <f>BL40/BC40</f>
        <v>0.28000000000000003</v>
      </c>
      <c r="BN40" s="13">
        <v>22</v>
      </c>
      <c r="BO40" s="13">
        <v>6.3E-2</v>
      </c>
      <c r="BP40" s="13">
        <v>122</v>
      </c>
      <c r="BQ40" s="13">
        <f>BP40/350</f>
        <v>0.34857142857142859</v>
      </c>
      <c r="BR40" s="13">
        <v>3</v>
      </c>
      <c r="BS40" s="13">
        <v>8.9999999999999993E-3</v>
      </c>
      <c r="BT40" s="13">
        <v>4</v>
      </c>
      <c r="BU40" s="13">
        <v>1.0999999999999999E-2</v>
      </c>
      <c r="BV40" s="13">
        <v>11</v>
      </c>
      <c r="BW40" s="13">
        <v>4</v>
      </c>
      <c r="CA40" s="13">
        <v>2</v>
      </c>
      <c r="CB40" s="13">
        <v>6</v>
      </c>
      <c r="CC40" s="11">
        <f t="shared" si="0"/>
        <v>0.33333333333333331</v>
      </c>
    </row>
    <row r="41" spans="1:82" ht="45">
      <c r="A41" s="13">
        <v>35</v>
      </c>
      <c r="B41" s="2" t="s">
        <v>422</v>
      </c>
      <c r="C41" s="2" t="s">
        <v>423</v>
      </c>
      <c r="D41" s="2" t="s">
        <v>454</v>
      </c>
      <c r="E41" s="2" t="s">
        <v>428</v>
      </c>
      <c r="F41" s="2" t="s">
        <v>453</v>
      </c>
      <c r="G41" s="14" t="s">
        <v>218</v>
      </c>
      <c r="H41" s="13">
        <v>245</v>
      </c>
      <c r="I41" s="11" t="s">
        <v>458</v>
      </c>
      <c r="J41" s="11">
        <v>44</v>
      </c>
      <c r="K41" s="11" t="s">
        <v>459</v>
      </c>
      <c r="L41" s="11">
        <v>1</v>
      </c>
      <c r="M41" s="11">
        <v>25</v>
      </c>
      <c r="N41" s="13">
        <v>146</v>
      </c>
      <c r="O41" s="13">
        <v>86</v>
      </c>
      <c r="P41" s="13">
        <v>7</v>
      </c>
      <c r="Q41" s="13">
        <v>6</v>
      </c>
      <c r="S41" s="13">
        <v>103</v>
      </c>
      <c r="T41" s="13">
        <v>75</v>
      </c>
      <c r="Y41" s="13">
        <v>9</v>
      </c>
      <c r="Z41" s="13">
        <v>1</v>
      </c>
      <c r="AD41" t="s">
        <v>460</v>
      </c>
      <c r="AF41" s="13">
        <v>2</v>
      </c>
      <c r="AG41" s="13">
        <v>243</v>
      </c>
      <c r="AS41" s="11" t="s">
        <v>192</v>
      </c>
      <c r="AT41" s="13">
        <v>1</v>
      </c>
      <c r="AU41" s="13">
        <v>0</v>
      </c>
      <c r="AW41" s="13">
        <v>1</v>
      </c>
      <c r="AX41" s="13">
        <v>1</v>
      </c>
      <c r="AY41" s="13">
        <v>1</v>
      </c>
      <c r="AZ41" s="13" t="s">
        <v>457</v>
      </c>
      <c r="BB41" s="13">
        <v>2</v>
      </c>
      <c r="BD41" s="11">
        <v>236</v>
      </c>
      <c r="BE41" s="13">
        <v>201</v>
      </c>
      <c r="BF41" s="13">
        <f>236-201</f>
        <v>35</v>
      </c>
      <c r="BW41" s="13">
        <v>38</v>
      </c>
      <c r="BX41" s="13" t="s">
        <v>456</v>
      </c>
      <c r="BY41" s="13">
        <v>10</v>
      </c>
      <c r="CA41" s="13">
        <v>12</v>
      </c>
      <c r="CB41" s="13">
        <v>38</v>
      </c>
      <c r="CC41" s="11">
        <f t="shared" si="0"/>
        <v>0.31578947368421051</v>
      </c>
      <c r="CD41" t="s">
        <v>455</v>
      </c>
    </row>
    <row r="42" spans="1:82" ht="60">
      <c r="A42" s="13">
        <v>36</v>
      </c>
      <c r="B42" s="2" t="s">
        <v>424</v>
      </c>
      <c r="C42" s="2" t="s">
        <v>425</v>
      </c>
      <c r="D42" s="2" t="s">
        <v>379</v>
      </c>
      <c r="E42" s="2" t="s">
        <v>312</v>
      </c>
      <c r="F42" s="2" t="s">
        <v>461</v>
      </c>
      <c r="G42" s="2" t="s">
        <v>150</v>
      </c>
      <c r="H42" s="13">
        <v>41</v>
      </c>
      <c r="I42" s="11" t="s">
        <v>463</v>
      </c>
      <c r="J42" s="11">
        <v>48.1</v>
      </c>
      <c r="K42" s="11" t="s">
        <v>464</v>
      </c>
      <c r="L42" s="11">
        <v>1</v>
      </c>
      <c r="M42" s="11">
        <v>25.8</v>
      </c>
      <c r="AA42" s="13">
        <v>4</v>
      </c>
      <c r="AB42" s="13">
        <v>17</v>
      </c>
      <c r="AC42" s="13">
        <v>20</v>
      </c>
      <c r="AD42" t="s">
        <v>462</v>
      </c>
      <c r="AJ42" t="s">
        <v>467</v>
      </c>
      <c r="AL42" s="13">
        <v>5</v>
      </c>
      <c r="AM42" s="13">
        <v>24</v>
      </c>
      <c r="AN42" s="13">
        <v>1</v>
      </c>
      <c r="AO42" s="13">
        <v>10</v>
      </c>
      <c r="AR42" s="13">
        <v>1</v>
      </c>
      <c r="AS42" s="11" t="s">
        <v>466</v>
      </c>
      <c r="AT42" s="13" t="s">
        <v>614</v>
      </c>
      <c r="AU42" s="13">
        <v>1</v>
      </c>
      <c r="AW42" s="13">
        <v>1</v>
      </c>
      <c r="AX42" s="13">
        <v>1</v>
      </c>
      <c r="AY42" s="13">
        <v>1</v>
      </c>
      <c r="AZ42" s="13" t="s">
        <v>465</v>
      </c>
      <c r="BB42" s="13">
        <v>1</v>
      </c>
      <c r="BD42" s="11">
        <v>34</v>
      </c>
      <c r="CA42" s="13">
        <v>4</v>
      </c>
      <c r="CB42" s="13">
        <v>12</v>
      </c>
      <c r="CC42" s="11">
        <f t="shared" si="0"/>
        <v>0.33333333333333331</v>
      </c>
    </row>
    <row r="43" spans="1:82" ht="45">
      <c r="A43" s="13">
        <v>37</v>
      </c>
      <c r="B43" s="2" t="s">
        <v>427</v>
      </c>
      <c r="C43" s="2" t="s">
        <v>426</v>
      </c>
      <c r="D43" s="2" t="s">
        <v>379</v>
      </c>
      <c r="E43" s="2" t="s">
        <v>115</v>
      </c>
      <c r="F43" s="2" t="s">
        <v>469</v>
      </c>
      <c r="G43" s="2" t="s">
        <v>218</v>
      </c>
      <c r="H43" s="13">
        <v>356</v>
      </c>
      <c r="I43" s="11" t="s">
        <v>470</v>
      </c>
      <c r="J43" s="11">
        <v>46</v>
      </c>
      <c r="N43" s="13">
        <v>317</v>
      </c>
      <c r="O43" s="13">
        <v>39</v>
      </c>
      <c r="S43" s="13">
        <v>89</v>
      </c>
      <c r="T43" s="13">
        <v>120</v>
      </c>
      <c r="V43" s="13">
        <v>64</v>
      </c>
      <c r="AA43" s="13">
        <v>69</v>
      </c>
      <c r="AB43" s="13">
        <v>190</v>
      </c>
      <c r="AC43" s="13">
        <v>97</v>
      </c>
      <c r="AS43" s="11" t="s">
        <v>238</v>
      </c>
      <c r="AT43" s="13">
        <v>4</v>
      </c>
      <c r="AU43" s="13">
        <v>0</v>
      </c>
      <c r="AW43" s="13">
        <v>1</v>
      </c>
      <c r="AX43" s="13">
        <v>1</v>
      </c>
      <c r="AY43" s="13">
        <v>1</v>
      </c>
      <c r="AZ43" s="13" t="s">
        <v>315</v>
      </c>
      <c r="BB43" s="13" t="s">
        <v>615</v>
      </c>
      <c r="BD43" s="11">
        <v>325</v>
      </c>
      <c r="CA43" s="13">
        <v>2</v>
      </c>
      <c r="CB43" s="13">
        <v>46</v>
      </c>
      <c r="CC43" s="11">
        <f t="shared" si="0"/>
        <v>4.3478260869565216E-2</v>
      </c>
    </row>
    <row r="44" spans="1:82" ht="60">
      <c r="A44" s="13">
        <v>38</v>
      </c>
      <c r="B44" s="2" t="s">
        <v>28</v>
      </c>
      <c r="C44" s="2" t="s">
        <v>29</v>
      </c>
      <c r="D44" s="2" t="s">
        <v>484</v>
      </c>
      <c r="E44" s="2" t="s">
        <v>131</v>
      </c>
      <c r="F44" s="2" t="s">
        <v>485</v>
      </c>
      <c r="G44" s="2" t="s">
        <v>218</v>
      </c>
      <c r="H44" s="13">
        <v>77</v>
      </c>
      <c r="I44" s="11" t="s">
        <v>486</v>
      </c>
      <c r="J44" s="11">
        <v>40</v>
      </c>
      <c r="K44" s="11" t="s">
        <v>487</v>
      </c>
      <c r="L44" s="11">
        <v>0</v>
      </c>
      <c r="M44" s="11">
        <v>21</v>
      </c>
      <c r="N44" s="13">
        <v>40</v>
      </c>
      <c r="O44" s="13">
        <v>26</v>
      </c>
      <c r="P44" s="13">
        <v>10</v>
      </c>
      <c r="Q44" s="13">
        <v>1</v>
      </c>
      <c r="R44" s="11" t="s">
        <v>616</v>
      </c>
      <c r="S44" s="13">
        <v>38</v>
      </c>
      <c r="T44" s="13">
        <v>37</v>
      </c>
      <c r="U44" s="13">
        <v>23</v>
      </c>
      <c r="W44" s="13" t="s">
        <v>489</v>
      </c>
      <c r="Y44" s="13">
        <v>5</v>
      </c>
      <c r="Z44" s="13">
        <v>6</v>
      </c>
      <c r="AD44" t="s">
        <v>488</v>
      </c>
      <c r="AF44" s="13">
        <v>3</v>
      </c>
      <c r="AG44" s="13">
        <v>74</v>
      </c>
      <c r="AS44" s="11" t="s">
        <v>192</v>
      </c>
      <c r="AT44" s="13">
        <v>1</v>
      </c>
      <c r="AU44" s="13">
        <v>1</v>
      </c>
      <c r="AW44" s="13">
        <v>1</v>
      </c>
      <c r="AX44" s="13">
        <v>1</v>
      </c>
      <c r="AY44" s="13">
        <v>1</v>
      </c>
      <c r="AZ44" s="11" t="s">
        <v>491</v>
      </c>
      <c r="BB44" s="13">
        <v>1</v>
      </c>
      <c r="BC44" s="11">
        <v>154</v>
      </c>
      <c r="BD44" s="11">
        <v>76</v>
      </c>
      <c r="BE44" s="13">
        <v>68</v>
      </c>
      <c r="BF44" s="13">
        <v>8</v>
      </c>
      <c r="BG44" s="13">
        <v>1</v>
      </c>
      <c r="BJ44" s="13">
        <v>1</v>
      </c>
      <c r="BL44" s="13">
        <v>61</v>
      </c>
      <c r="BN44" s="13">
        <v>2</v>
      </c>
      <c r="BP44" s="13">
        <v>89</v>
      </c>
      <c r="BT44" s="13">
        <v>1</v>
      </c>
      <c r="BW44" s="13">
        <v>12</v>
      </c>
      <c r="BX44" s="13">
        <v>9</v>
      </c>
      <c r="BY44" s="13">
        <v>3</v>
      </c>
      <c r="CA44" s="13">
        <v>0</v>
      </c>
      <c r="CB44" s="13">
        <v>11</v>
      </c>
      <c r="CC44" s="11">
        <f t="shared" si="0"/>
        <v>0</v>
      </c>
    </row>
    <row r="45" spans="1:82" ht="45">
      <c r="A45" s="13">
        <v>39</v>
      </c>
      <c r="B45" s="2" t="s">
        <v>472</v>
      </c>
      <c r="C45" s="2" t="s">
        <v>473</v>
      </c>
      <c r="D45" s="2" t="s">
        <v>494</v>
      </c>
      <c r="E45" s="2" t="s">
        <v>492</v>
      </c>
      <c r="F45" s="2" t="s">
        <v>125</v>
      </c>
      <c r="G45" s="2" t="s">
        <v>333</v>
      </c>
      <c r="H45" s="13">
        <v>10</v>
      </c>
      <c r="I45" s="11" t="s">
        <v>495</v>
      </c>
      <c r="J45" s="11">
        <v>39</v>
      </c>
      <c r="K45" s="11" t="s">
        <v>496</v>
      </c>
      <c r="L45" s="11">
        <v>0</v>
      </c>
      <c r="M45" s="11">
        <v>24.6</v>
      </c>
      <c r="N45" s="13">
        <v>7</v>
      </c>
      <c r="O45" s="13">
        <v>3</v>
      </c>
      <c r="S45" s="13">
        <v>3</v>
      </c>
      <c r="T45" s="13">
        <v>4</v>
      </c>
      <c r="AA45" s="13">
        <v>2</v>
      </c>
      <c r="AB45" s="13">
        <v>5</v>
      </c>
      <c r="AC45" s="13">
        <v>3</v>
      </c>
      <c r="AD45" t="s">
        <v>493</v>
      </c>
      <c r="AF45" s="13">
        <v>2</v>
      </c>
      <c r="AG45" s="13">
        <v>8</v>
      </c>
      <c r="AS45" s="11" t="s">
        <v>139</v>
      </c>
      <c r="AT45" s="13">
        <v>2</v>
      </c>
      <c r="AU45" s="13">
        <v>1</v>
      </c>
      <c r="AW45" s="13">
        <v>1</v>
      </c>
      <c r="AX45" s="13">
        <v>1</v>
      </c>
      <c r="AY45" s="13">
        <v>1</v>
      </c>
      <c r="AZ45" s="13" t="s">
        <v>497</v>
      </c>
      <c r="BB45" s="13">
        <v>2</v>
      </c>
      <c r="BC45" s="11">
        <v>22</v>
      </c>
      <c r="BD45" s="11">
        <v>10</v>
      </c>
      <c r="BE45" s="13">
        <v>9</v>
      </c>
      <c r="BG45" s="13">
        <v>1</v>
      </c>
      <c r="BW45" s="13">
        <v>6</v>
      </c>
      <c r="BX45" s="13">
        <v>3</v>
      </c>
      <c r="BZ45" s="13">
        <v>3</v>
      </c>
      <c r="CA45" s="13">
        <v>0</v>
      </c>
      <c r="CB45" s="13">
        <v>6</v>
      </c>
      <c r="CC45" s="11">
        <f t="shared" si="0"/>
        <v>0</v>
      </c>
    </row>
    <row r="46" spans="1:82" ht="60">
      <c r="A46" s="13">
        <v>40</v>
      </c>
      <c r="B46" s="2" t="s">
        <v>476</v>
      </c>
      <c r="C46" s="2" t="s">
        <v>477</v>
      </c>
      <c r="D46" s="2" t="s">
        <v>379</v>
      </c>
      <c r="E46" s="2" t="s">
        <v>377</v>
      </c>
      <c r="F46" s="2" t="s">
        <v>500</v>
      </c>
      <c r="G46" s="2" t="s">
        <v>218</v>
      </c>
      <c r="H46" s="13">
        <v>145</v>
      </c>
      <c r="I46" s="11" t="s">
        <v>501</v>
      </c>
      <c r="J46" s="11">
        <v>43.6</v>
      </c>
      <c r="K46" s="11" t="s">
        <v>502</v>
      </c>
      <c r="L46" s="11">
        <v>0</v>
      </c>
      <c r="M46" s="11">
        <v>24.5</v>
      </c>
      <c r="N46" s="13">
        <v>84</v>
      </c>
      <c r="O46" s="13">
        <v>49</v>
      </c>
      <c r="P46" s="13">
        <v>2</v>
      </c>
      <c r="Q46" s="13">
        <v>10</v>
      </c>
      <c r="R46" s="11" t="s">
        <v>504</v>
      </c>
      <c r="S46" s="13">
        <v>8</v>
      </c>
      <c r="T46" s="13">
        <v>42</v>
      </c>
      <c r="AD46" t="s">
        <v>387</v>
      </c>
      <c r="AF46" s="13">
        <v>33</v>
      </c>
      <c r="AG46" s="13">
        <v>108</v>
      </c>
      <c r="AH46" s="13">
        <v>4</v>
      </c>
      <c r="AS46" s="11" t="s">
        <v>192</v>
      </c>
      <c r="AT46" s="13">
        <v>1</v>
      </c>
      <c r="AU46" s="13">
        <v>0</v>
      </c>
      <c r="AW46" s="13">
        <v>1</v>
      </c>
      <c r="AX46" s="13" t="s">
        <v>505</v>
      </c>
      <c r="AY46" s="13" t="s">
        <v>506</v>
      </c>
      <c r="AZ46" s="13" t="s">
        <v>208</v>
      </c>
      <c r="BB46" s="13">
        <v>3</v>
      </c>
      <c r="BW46" s="13">
        <v>19</v>
      </c>
      <c r="CA46" s="13">
        <v>0</v>
      </c>
      <c r="CB46" s="13">
        <v>19</v>
      </c>
      <c r="CC46" s="11">
        <f t="shared" si="0"/>
        <v>0</v>
      </c>
      <c r="CD46" t="s">
        <v>507</v>
      </c>
    </row>
    <row r="47" spans="1:82" ht="45">
      <c r="A47" s="13">
        <v>41</v>
      </c>
      <c r="B47" s="2" t="s">
        <v>478</v>
      </c>
      <c r="C47" s="2" t="s">
        <v>479</v>
      </c>
      <c r="D47" s="2" t="s">
        <v>379</v>
      </c>
      <c r="E47" s="2" t="s">
        <v>115</v>
      </c>
      <c r="F47" s="2" t="s">
        <v>508</v>
      </c>
      <c r="G47" s="2" t="s">
        <v>150</v>
      </c>
      <c r="H47" s="13">
        <v>59</v>
      </c>
      <c r="I47" s="11" t="s">
        <v>509</v>
      </c>
      <c r="J47" s="11">
        <v>48.6</v>
      </c>
      <c r="N47" s="13">
        <v>51</v>
      </c>
      <c r="O47" s="13">
        <v>6</v>
      </c>
      <c r="Q47" s="13">
        <v>2</v>
      </c>
      <c r="S47" s="13" t="s">
        <v>510</v>
      </c>
      <c r="W47" s="13" t="s">
        <v>511</v>
      </c>
      <c r="AA47" s="13">
        <v>12</v>
      </c>
      <c r="AB47" s="13">
        <v>22</v>
      </c>
      <c r="AC47" s="13">
        <v>25</v>
      </c>
      <c r="AD47" t="s">
        <v>462</v>
      </c>
      <c r="AF47" s="13">
        <v>19</v>
      </c>
      <c r="AH47" s="13">
        <v>22</v>
      </c>
      <c r="AI47" s="13">
        <v>18</v>
      </c>
      <c r="AS47" s="11" t="s">
        <v>139</v>
      </c>
      <c r="AT47" s="13">
        <v>2</v>
      </c>
      <c r="AW47" s="13" t="s">
        <v>125</v>
      </c>
      <c r="AZ47" s="13" t="s">
        <v>512</v>
      </c>
      <c r="BD47" s="11">
        <v>56</v>
      </c>
      <c r="CA47" s="13">
        <v>2</v>
      </c>
      <c r="CB47" s="13">
        <v>15</v>
      </c>
      <c r="CC47" s="11">
        <f t="shared" si="0"/>
        <v>0.13333333333333333</v>
      </c>
    </row>
    <row r="48" spans="1:82" s="42" customFormat="1" ht="30">
      <c r="A48" s="43">
        <f>A47+1</f>
        <v>42</v>
      </c>
      <c r="B48" s="40" t="s">
        <v>480</v>
      </c>
      <c r="C48" s="40" t="s">
        <v>481</v>
      </c>
      <c r="D48" s="40" t="s">
        <v>130</v>
      </c>
      <c r="E48" s="40" t="s">
        <v>131</v>
      </c>
      <c r="F48" s="40" t="s">
        <v>513</v>
      </c>
      <c r="G48" s="40" t="s">
        <v>150</v>
      </c>
      <c r="H48" s="39">
        <v>181</v>
      </c>
      <c r="I48" s="41" t="s">
        <v>514</v>
      </c>
      <c r="J48" s="41">
        <v>34</v>
      </c>
      <c r="K48" s="41"/>
      <c r="L48" s="41"/>
      <c r="M48" s="41"/>
      <c r="N48" s="39">
        <v>112</v>
      </c>
      <c r="O48" s="39">
        <v>51</v>
      </c>
      <c r="P48" s="39">
        <v>11</v>
      </c>
      <c r="Q48" s="39"/>
      <c r="R48" s="41"/>
      <c r="S48" s="39"/>
      <c r="T48" s="39"/>
      <c r="U48" s="39"/>
      <c r="V48" s="39"/>
      <c r="W48" s="39"/>
      <c r="X48" s="39"/>
      <c r="Y48" s="39"/>
      <c r="Z48" s="39"/>
      <c r="AA48" s="39"/>
      <c r="AB48" s="39"/>
      <c r="AC48" s="39"/>
      <c r="AD48" s="42" t="s">
        <v>387</v>
      </c>
      <c r="AE48" s="39"/>
      <c r="AF48" s="39">
        <v>24</v>
      </c>
      <c r="AG48" s="39">
        <v>154</v>
      </c>
      <c r="AH48" s="39">
        <v>3</v>
      </c>
      <c r="AI48" s="39"/>
      <c r="AK48" s="39"/>
      <c r="AL48" s="39"/>
      <c r="AM48" s="39"/>
      <c r="AN48" s="39"/>
      <c r="AO48" s="39"/>
      <c r="AP48" s="39"/>
      <c r="AQ48" s="39"/>
      <c r="AR48" s="39"/>
      <c r="AS48" s="41" t="s">
        <v>139</v>
      </c>
      <c r="AT48" s="39">
        <v>2</v>
      </c>
      <c r="AU48" s="39">
        <v>1</v>
      </c>
      <c r="AV48" s="39"/>
      <c r="AW48" s="39">
        <v>1</v>
      </c>
      <c r="AX48" s="39">
        <v>0</v>
      </c>
      <c r="AY48" s="39">
        <v>0</v>
      </c>
      <c r="AZ48" s="39" t="s">
        <v>617</v>
      </c>
      <c r="BA48" s="39"/>
      <c r="BB48" s="39" t="s">
        <v>515</v>
      </c>
      <c r="BC48" s="41"/>
      <c r="BD48" s="41">
        <v>568</v>
      </c>
      <c r="BE48" s="39">
        <v>181</v>
      </c>
      <c r="BF48" s="39"/>
      <c r="BG48" s="39"/>
      <c r="BH48" s="39"/>
      <c r="BI48" s="39"/>
      <c r="BJ48" s="39"/>
      <c r="BK48" s="39"/>
      <c r="BL48" s="39"/>
      <c r="BM48" s="39"/>
      <c r="BN48" s="39"/>
      <c r="BO48" s="39"/>
      <c r="BP48" s="39"/>
      <c r="BQ48" s="39"/>
      <c r="BR48" s="39"/>
      <c r="BS48" s="39"/>
      <c r="BT48" s="39"/>
      <c r="BU48" s="39"/>
      <c r="BV48" s="39"/>
      <c r="BW48" s="39">
        <v>12</v>
      </c>
      <c r="BX48" s="39" t="s">
        <v>349</v>
      </c>
      <c r="BY48" s="39" t="s">
        <v>516</v>
      </c>
      <c r="BZ48" s="39" t="s">
        <v>317</v>
      </c>
      <c r="CA48" s="39">
        <v>8</v>
      </c>
      <c r="CB48" s="39">
        <v>20</v>
      </c>
      <c r="CC48" s="11">
        <f t="shared" si="0"/>
        <v>0.4</v>
      </c>
    </row>
    <row r="49" spans="1:82" ht="45">
      <c r="A49" s="43">
        <f t="shared" ref="A49:A55" si="2">A48+1</f>
        <v>43</v>
      </c>
      <c r="B49" s="2" t="s">
        <v>482</v>
      </c>
      <c r="C49" s="2" t="s">
        <v>483</v>
      </c>
      <c r="D49" s="2" t="s">
        <v>199</v>
      </c>
      <c r="E49" s="2" t="s">
        <v>498</v>
      </c>
      <c r="F49" s="2" t="s">
        <v>618</v>
      </c>
      <c r="G49" s="2" t="s">
        <v>218</v>
      </c>
      <c r="H49" s="13">
        <v>100</v>
      </c>
      <c r="I49" s="11" t="s">
        <v>526</v>
      </c>
      <c r="J49" s="11">
        <v>39</v>
      </c>
      <c r="N49" s="13">
        <v>59</v>
      </c>
      <c r="O49" s="13">
        <v>37</v>
      </c>
      <c r="P49" s="13">
        <v>3</v>
      </c>
      <c r="Q49" s="13">
        <v>1</v>
      </c>
      <c r="S49" s="13">
        <v>23</v>
      </c>
      <c r="T49" s="13">
        <v>36</v>
      </c>
      <c r="U49" s="13">
        <v>82</v>
      </c>
      <c r="AA49" s="13">
        <v>17</v>
      </c>
      <c r="AB49" s="13">
        <v>43</v>
      </c>
      <c r="AC49" s="13">
        <v>28</v>
      </c>
      <c r="AD49" t="s">
        <v>368</v>
      </c>
      <c r="AF49" s="13">
        <v>7</v>
      </c>
      <c r="AG49" s="13">
        <v>91</v>
      </c>
      <c r="AH49" s="13">
        <v>2</v>
      </c>
      <c r="AS49" s="11" t="s">
        <v>192</v>
      </c>
      <c r="AT49" s="13">
        <v>1</v>
      </c>
      <c r="AU49" s="13">
        <v>0</v>
      </c>
      <c r="AW49" s="13">
        <v>0</v>
      </c>
      <c r="AX49" s="13">
        <v>1</v>
      </c>
      <c r="AY49" s="13">
        <v>1</v>
      </c>
      <c r="AZ49" s="13" t="s">
        <v>529</v>
      </c>
      <c r="BB49" s="13" t="s">
        <v>527</v>
      </c>
      <c r="BC49" s="11">
        <v>286</v>
      </c>
      <c r="BD49" s="11">
        <v>88</v>
      </c>
      <c r="BE49" s="13">
        <v>74</v>
      </c>
      <c r="BW49" s="13">
        <v>6</v>
      </c>
      <c r="BX49" s="13" t="s">
        <v>528</v>
      </c>
      <c r="BY49" s="13">
        <v>2</v>
      </c>
      <c r="CA49" s="13">
        <v>2</v>
      </c>
      <c r="CB49" s="13">
        <v>8</v>
      </c>
      <c r="CC49" s="11">
        <f t="shared" si="0"/>
        <v>0.25</v>
      </c>
    </row>
    <row r="50" spans="1:82" ht="60">
      <c r="A50" s="43">
        <f t="shared" si="2"/>
        <v>44</v>
      </c>
      <c r="B50" s="2" t="s">
        <v>517</v>
      </c>
      <c r="C50" s="2" t="s">
        <v>518</v>
      </c>
      <c r="D50" s="2" t="s">
        <v>530</v>
      </c>
      <c r="E50" s="2" t="s">
        <v>294</v>
      </c>
      <c r="F50" s="2" t="s">
        <v>531</v>
      </c>
      <c r="G50" s="2" t="s">
        <v>333</v>
      </c>
      <c r="H50" s="13">
        <v>38</v>
      </c>
      <c r="I50" s="11" t="s">
        <v>532</v>
      </c>
      <c r="J50" s="11">
        <v>46.5</v>
      </c>
      <c r="K50" s="11" t="s">
        <v>533</v>
      </c>
      <c r="L50" s="11">
        <v>0</v>
      </c>
      <c r="M50" s="11">
        <v>24</v>
      </c>
      <c r="N50" s="13">
        <v>24</v>
      </c>
      <c r="O50" s="13">
        <v>10</v>
      </c>
      <c r="P50" s="13">
        <v>4</v>
      </c>
      <c r="R50" s="11" t="s">
        <v>534</v>
      </c>
      <c r="S50" s="13">
        <v>14</v>
      </c>
      <c r="AD50" t="s">
        <v>368</v>
      </c>
      <c r="AF50" s="13">
        <v>10</v>
      </c>
      <c r="AG50" s="13">
        <v>25</v>
      </c>
      <c r="AH50" s="13">
        <v>3</v>
      </c>
      <c r="AS50" s="11" t="s">
        <v>619</v>
      </c>
      <c r="AT50" s="13" t="s">
        <v>620</v>
      </c>
      <c r="AU50" s="13">
        <v>1</v>
      </c>
      <c r="AX50" s="13">
        <v>1</v>
      </c>
      <c r="AY50" s="13">
        <v>1</v>
      </c>
      <c r="AZ50" s="13" t="s">
        <v>536</v>
      </c>
      <c r="BB50" s="13" t="s">
        <v>535</v>
      </c>
      <c r="BC50" s="11">
        <v>146</v>
      </c>
      <c r="BD50" s="11">
        <v>38</v>
      </c>
      <c r="BE50" s="13">
        <v>34</v>
      </c>
      <c r="BF50" s="13">
        <v>4</v>
      </c>
      <c r="BG50" s="13">
        <v>0</v>
      </c>
      <c r="BH50" s="13">
        <v>1</v>
      </c>
      <c r="BI50" s="13">
        <v>7.0000000000000001E-3</v>
      </c>
      <c r="BJ50" s="13">
        <v>5</v>
      </c>
      <c r="BK50" s="13">
        <v>3.4000000000000002E-2</v>
      </c>
      <c r="BL50" s="13">
        <v>80</v>
      </c>
      <c r="BM50" s="13">
        <v>0.54800000000000004</v>
      </c>
      <c r="BN50" s="13">
        <v>2</v>
      </c>
      <c r="BO50" s="13">
        <v>1.4E-2</v>
      </c>
      <c r="BP50" s="13">
        <v>51</v>
      </c>
      <c r="BQ50" s="13">
        <v>0.34899999999999998</v>
      </c>
      <c r="BR50" s="13">
        <v>3</v>
      </c>
      <c r="BS50" s="13">
        <v>2.1000000000000001E-2</v>
      </c>
      <c r="BT50" s="13">
        <v>4</v>
      </c>
      <c r="BU50" s="13">
        <v>2.7300000000000001E-2</v>
      </c>
      <c r="BW50" s="13">
        <v>8</v>
      </c>
      <c r="CA50" s="13">
        <v>0</v>
      </c>
      <c r="CB50" s="13">
        <v>8</v>
      </c>
      <c r="CC50" s="11">
        <f t="shared" si="0"/>
        <v>0</v>
      </c>
    </row>
    <row r="51" spans="1:82" ht="60">
      <c r="A51" s="43">
        <f t="shared" si="2"/>
        <v>45</v>
      </c>
      <c r="B51" s="2" t="s">
        <v>621</v>
      </c>
      <c r="C51" s="2" t="s">
        <v>101</v>
      </c>
      <c r="D51" s="2" t="s">
        <v>537</v>
      </c>
      <c r="E51" s="2" t="s">
        <v>194</v>
      </c>
      <c r="F51" s="2" t="s">
        <v>538</v>
      </c>
      <c r="G51" s="2" t="s">
        <v>333</v>
      </c>
      <c r="H51" s="13">
        <v>100</v>
      </c>
      <c r="I51" s="11" t="s">
        <v>623</v>
      </c>
      <c r="J51" s="11">
        <v>44</v>
      </c>
      <c r="K51" s="11" t="s">
        <v>551</v>
      </c>
      <c r="L51" s="11">
        <v>0</v>
      </c>
      <c r="M51" s="11">
        <v>24</v>
      </c>
      <c r="N51" s="13">
        <v>98</v>
      </c>
      <c r="O51" s="13">
        <v>56</v>
      </c>
      <c r="P51" s="13">
        <v>3</v>
      </c>
      <c r="S51" s="13">
        <v>37</v>
      </c>
      <c r="T51" s="13">
        <v>43</v>
      </c>
      <c r="AA51" s="13">
        <v>21</v>
      </c>
      <c r="AB51" s="13">
        <v>63</v>
      </c>
      <c r="AC51" s="13">
        <v>29</v>
      </c>
      <c r="AD51" t="s">
        <v>58</v>
      </c>
      <c r="AL51" s="13">
        <v>72</v>
      </c>
      <c r="AM51" s="13">
        <v>76</v>
      </c>
      <c r="AN51" s="13">
        <v>2</v>
      </c>
      <c r="AO51" s="13">
        <v>6</v>
      </c>
      <c r="AQ51" s="13">
        <v>1</v>
      </c>
      <c r="AS51" s="11" t="s">
        <v>192</v>
      </c>
      <c r="AT51" s="13">
        <v>1</v>
      </c>
      <c r="AU51" s="13" t="s">
        <v>549</v>
      </c>
      <c r="AW51" s="13">
        <v>1</v>
      </c>
      <c r="AX51" s="13">
        <v>1</v>
      </c>
      <c r="AY51" s="13">
        <v>1</v>
      </c>
      <c r="AZ51" s="13" t="s">
        <v>548</v>
      </c>
      <c r="BB51" s="13" t="s">
        <v>550</v>
      </c>
      <c r="BE51" s="13">
        <v>141</v>
      </c>
      <c r="BW51" s="13">
        <v>22</v>
      </c>
      <c r="BX51" s="13">
        <v>3</v>
      </c>
      <c r="BY51" s="13">
        <v>12</v>
      </c>
      <c r="BZ51" s="13">
        <v>7</v>
      </c>
      <c r="CA51" s="13">
        <v>3</v>
      </c>
      <c r="CB51" s="13">
        <v>25</v>
      </c>
      <c r="CC51" s="11">
        <f t="shared" si="0"/>
        <v>0.12</v>
      </c>
    </row>
    <row r="52" spans="1:82" ht="90">
      <c r="A52" s="43">
        <f>A51+1</f>
        <v>46</v>
      </c>
      <c r="B52" s="2" t="s">
        <v>622</v>
      </c>
      <c r="C52" s="2" t="s">
        <v>519</v>
      </c>
      <c r="D52" s="2" t="s">
        <v>542</v>
      </c>
      <c r="E52" s="2" t="s">
        <v>194</v>
      </c>
      <c r="F52" s="2" t="s">
        <v>539</v>
      </c>
      <c r="G52" s="2" t="s">
        <v>540</v>
      </c>
      <c r="H52" s="13">
        <v>300</v>
      </c>
      <c r="I52" s="11" t="s">
        <v>543</v>
      </c>
      <c r="N52" s="13">
        <v>187</v>
      </c>
      <c r="O52" s="13">
        <v>99</v>
      </c>
      <c r="P52" s="13">
        <v>14</v>
      </c>
      <c r="S52" s="13">
        <v>126</v>
      </c>
      <c r="T52" s="13">
        <v>87</v>
      </c>
      <c r="V52" s="13">
        <v>0</v>
      </c>
      <c r="W52" s="13" t="s">
        <v>544</v>
      </c>
      <c r="AA52" s="13">
        <v>43</v>
      </c>
      <c r="AB52" s="13">
        <v>185</v>
      </c>
      <c r="AC52" s="13">
        <v>72</v>
      </c>
      <c r="AD52" t="s">
        <v>541</v>
      </c>
      <c r="AG52" s="13">
        <v>293</v>
      </c>
      <c r="AH52" s="13">
        <v>6</v>
      </c>
      <c r="AI52" s="13">
        <v>1</v>
      </c>
      <c r="AS52" s="11" t="s">
        <v>546</v>
      </c>
      <c r="AT52" s="13" t="s">
        <v>547</v>
      </c>
      <c r="AU52" s="13">
        <v>0</v>
      </c>
      <c r="AW52" s="13">
        <v>1</v>
      </c>
      <c r="AX52" s="13">
        <v>1</v>
      </c>
      <c r="AY52" s="13">
        <v>1</v>
      </c>
      <c r="AZ52" s="11" t="s">
        <v>545</v>
      </c>
      <c r="BB52" s="13">
        <v>3</v>
      </c>
      <c r="BW52" s="13">
        <v>12</v>
      </c>
      <c r="BX52" s="13">
        <v>2</v>
      </c>
      <c r="BY52" s="13">
        <v>4</v>
      </c>
      <c r="BZ52" s="13">
        <v>6</v>
      </c>
      <c r="CA52" s="13">
        <v>0</v>
      </c>
      <c r="CB52" s="13">
        <v>12</v>
      </c>
      <c r="CC52" s="11">
        <f t="shared" si="0"/>
        <v>0</v>
      </c>
    </row>
    <row r="53" spans="1:82" ht="75">
      <c r="A53" s="43">
        <f t="shared" si="2"/>
        <v>47</v>
      </c>
      <c r="B53" s="2" t="s">
        <v>520</v>
      </c>
      <c r="C53" s="2" t="s">
        <v>521</v>
      </c>
      <c r="D53" s="2" t="s">
        <v>552</v>
      </c>
      <c r="E53" s="2" t="s">
        <v>624</v>
      </c>
      <c r="F53" s="2" t="s">
        <v>553</v>
      </c>
      <c r="G53" s="2" t="s">
        <v>218</v>
      </c>
      <c r="H53" s="13">
        <v>31</v>
      </c>
      <c r="I53" s="11" t="s">
        <v>554</v>
      </c>
      <c r="J53" s="11">
        <v>33</v>
      </c>
      <c r="K53" s="11" t="s">
        <v>555</v>
      </c>
      <c r="L53" s="11">
        <v>0</v>
      </c>
      <c r="M53" s="11">
        <v>20.6</v>
      </c>
      <c r="N53" s="13">
        <v>20</v>
      </c>
      <c r="O53" s="13">
        <v>8</v>
      </c>
      <c r="P53" s="13">
        <v>3</v>
      </c>
      <c r="T53" s="13">
        <v>26</v>
      </c>
      <c r="AA53" s="13" t="s">
        <v>556</v>
      </c>
      <c r="AC53" s="13">
        <v>14</v>
      </c>
      <c r="AD53" t="s">
        <v>42</v>
      </c>
      <c r="AS53" s="11" t="s">
        <v>559</v>
      </c>
      <c r="AX53" s="13">
        <v>1</v>
      </c>
      <c r="AZ53" s="13" t="s">
        <v>557</v>
      </c>
      <c r="CA53" s="13">
        <v>1</v>
      </c>
      <c r="CB53" s="13">
        <v>3</v>
      </c>
      <c r="CC53" s="11">
        <f t="shared" si="0"/>
        <v>0.33333333333333331</v>
      </c>
      <c r="CD53" s="2" t="s">
        <v>558</v>
      </c>
    </row>
    <row r="54" spans="1:82" ht="45">
      <c r="A54" s="43">
        <f>A53+1</f>
        <v>48</v>
      </c>
      <c r="B54" s="2" t="s">
        <v>522</v>
      </c>
      <c r="C54" s="2" t="s">
        <v>523</v>
      </c>
      <c r="D54" s="2" t="s">
        <v>560</v>
      </c>
      <c r="E54" s="2" t="s">
        <v>377</v>
      </c>
      <c r="F54" s="2" t="s">
        <v>561</v>
      </c>
      <c r="G54" s="2" t="s">
        <v>218</v>
      </c>
      <c r="H54" s="13">
        <v>181</v>
      </c>
      <c r="I54" s="11" t="s">
        <v>562</v>
      </c>
      <c r="J54" s="11">
        <v>44.5</v>
      </c>
      <c r="K54" s="11" t="s">
        <v>563</v>
      </c>
      <c r="L54" s="11">
        <v>0</v>
      </c>
      <c r="M54" s="11">
        <v>24.7</v>
      </c>
      <c r="N54" s="13">
        <v>93</v>
      </c>
      <c r="O54" s="13">
        <v>73</v>
      </c>
      <c r="P54" s="13">
        <v>3</v>
      </c>
      <c r="Q54" s="13">
        <v>12</v>
      </c>
      <c r="R54" s="11" t="s">
        <v>564</v>
      </c>
      <c r="T54" s="13">
        <v>51</v>
      </c>
      <c r="AD54" t="s">
        <v>92</v>
      </c>
      <c r="AF54" s="13">
        <v>28</v>
      </c>
      <c r="AG54" s="13">
        <v>148</v>
      </c>
      <c r="AH54" s="13">
        <v>5</v>
      </c>
      <c r="AS54" s="11" t="s">
        <v>192</v>
      </c>
      <c r="AT54" s="13">
        <v>1</v>
      </c>
      <c r="AU54" s="13">
        <v>1</v>
      </c>
      <c r="AW54" s="13">
        <v>1</v>
      </c>
      <c r="AX54" s="13">
        <v>1</v>
      </c>
      <c r="AY54" s="13">
        <v>1</v>
      </c>
      <c r="AZ54" s="13" t="s">
        <v>569</v>
      </c>
      <c r="BB54" s="13">
        <v>3</v>
      </c>
      <c r="BC54" s="11">
        <v>951</v>
      </c>
      <c r="BD54" s="11">
        <v>162</v>
      </c>
      <c r="CA54" s="13">
        <v>0</v>
      </c>
      <c r="CB54" s="13">
        <v>30</v>
      </c>
      <c r="CC54" s="11">
        <f t="shared" si="0"/>
        <v>0</v>
      </c>
    </row>
    <row r="55" spans="1:82" ht="60">
      <c r="A55" s="43">
        <f t="shared" si="2"/>
        <v>49</v>
      </c>
      <c r="B55" s="2" t="s">
        <v>524</v>
      </c>
      <c r="C55" s="2" t="s">
        <v>525</v>
      </c>
      <c r="D55" s="2" t="s">
        <v>379</v>
      </c>
      <c r="E55" s="2" t="s">
        <v>565</v>
      </c>
      <c r="F55" s="2" t="s">
        <v>566</v>
      </c>
      <c r="G55" s="2" t="s">
        <v>150</v>
      </c>
      <c r="H55" s="13">
        <v>20</v>
      </c>
      <c r="I55" s="11" t="s">
        <v>567</v>
      </c>
      <c r="J55" s="11">
        <v>53</v>
      </c>
      <c r="N55" s="13">
        <v>19</v>
      </c>
      <c r="O55" s="13">
        <v>1</v>
      </c>
      <c r="S55" s="13">
        <v>9</v>
      </c>
      <c r="AD55" t="s">
        <v>387</v>
      </c>
      <c r="AF55" s="13">
        <v>4</v>
      </c>
      <c r="AG55" s="13">
        <v>14</v>
      </c>
      <c r="AH55" s="13">
        <v>2</v>
      </c>
      <c r="AS55" s="11" t="s">
        <v>571</v>
      </c>
      <c r="AT55" s="13">
        <v>3</v>
      </c>
      <c r="AU55" s="13">
        <v>1</v>
      </c>
      <c r="AW55" s="13">
        <v>1</v>
      </c>
      <c r="AX55" s="13">
        <v>1</v>
      </c>
      <c r="AY55" s="13">
        <v>1</v>
      </c>
      <c r="AZ55" s="13" t="s">
        <v>570</v>
      </c>
      <c r="BB55" s="13" t="s">
        <v>568</v>
      </c>
      <c r="BC55" s="11">
        <v>55</v>
      </c>
      <c r="BD55" s="11">
        <v>18</v>
      </c>
      <c r="BE55" s="13">
        <v>8</v>
      </c>
      <c r="BF55" s="13">
        <v>10</v>
      </c>
      <c r="BG55" s="13">
        <v>2</v>
      </c>
      <c r="BL55" s="13">
        <v>12</v>
      </c>
      <c r="BM55" s="13">
        <v>0.218</v>
      </c>
      <c r="BN55" s="13">
        <v>3</v>
      </c>
      <c r="BO55" s="13">
        <v>5.5E-2</v>
      </c>
      <c r="BP55" s="13">
        <v>40</v>
      </c>
      <c r="BQ55" s="13">
        <v>0.72699999999999998</v>
      </c>
      <c r="CA55" s="13">
        <v>0</v>
      </c>
      <c r="CB55" s="13">
        <v>2</v>
      </c>
      <c r="CC55" s="11">
        <f t="shared" si="0"/>
        <v>0</v>
      </c>
    </row>
    <row r="56" spans="1:82">
      <c r="H56" s="13">
        <f>SUM(H3:H55)</f>
        <v>5004</v>
      </c>
    </row>
    <row r="57" spans="1:82">
      <c r="I57" s="2"/>
    </row>
  </sheetData>
  <phoneticPr fontId="4" type="noConversion"/>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zoomScaleNormal="100" workbookViewId="0">
      <pane xSplit="2" ySplit="1" topLeftCell="G41" activePane="bottomRight" state="frozen"/>
      <selection pane="topRight" activeCell="C1" sqref="C1"/>
      <selection pane="bottomLeft" activeCell="A2" sqref="A2"/>
      <selection pane="bottomRight" activeCell="G48" sqref="G48"/>
    </sheetView>
  </sheetViews>
  <sheetFormatPr defaultRowHeight="15"/>
  <cols>
    <col min="1" max="1" width="9.140625" style="13"/>
    <col min="2" max="3" width="23.42578125" style="2" customWidth="1"/>
    <col min="4" max="4" width="24.42578125" style="2" customWidth="1"/>
    <col min="5" max="5" width="13.5703125" style="2" customWidth="1"/>
    <col min="6" max="7" width="24.7109375" style="2" customWidth="1"/>
    <col min="8" max="8" width="17.42578125" style="13" customWidth="1"/>
    <col min="9" max="9" width="20" style="11" customWidth="1"/>
    <col min="10" max="10" width="14.140625" style="11" customWidth="1"/>
    <col min="11" max="11" width="14.85546875" customWidth="1"/>
    <col min="12" max="12" width="18.5703125" style="2" customWidth="1"/>
    <col min="13" max="13" width="24.85546875" style="11" customWidth="1"/>
    <col min="14" max="14" width="37.42578125" style="13" customWidth="1"/>
    <col min="15" max="15" width="39.42578125" style="2" customWidth="1"/>
  </cols>
  <sheetData>
    <row r="1" spans="1:15" s="28" customFormat="1" ht="30">
      <c r="A1" s="9" t="s">
        <v>283</v>
      </c>
      <c r="B1" s="47" t="s">
        <v>635</v>
      </c>
      <c r="C1" s="46" t="str">
        <f>B1&amp;" "&amp;"("&amp;E1&amp;")"</f>
        <v>Author and  Publication Year (Country) (Country)</v>
      </c>
      <c r="D1" s="22" t="s">
        <v>112</v>
      </c>
      <c r="E1" s="48" t="s">
        <v>113</v>
      </c>
      <c r="F1" s="22" t="s">
        <v>114</v>
      </c>
      <c r="G1" s="45" t="str">
        <f>K1&amp;","&amp;" "&amp;L1</f>
        <v xml:space="preserve">Clinical Stages, Criteria for CC staging </v>
      </c>
      <c r="H1" s="24" t="s">
        <v>636</v>
      </c>
      <c r="I1" s="27" t="s">
        <v>306</v>
      </c>
      <c r="J1" s="27" t="s">
        <v>158</v>
      </c>
      <c r="K1" s="48" t="s">
        <v>51</v>
      </c>
      <c r="L1" s="48" t="s">
        <v>118</v>
      </c>
      <c r="M1" s="23" t="s">
        <v>652</v>
      </c>
      <c r="N1" s="26" t="s">
        <v>133</v>
      </c>
    </row>
    <row r="2" spans="1:15" ht="45">
      <c r="A2" s="13">
        <v>1</v>
      </c>
      <c r="B2" s="2" t="s">
        <v>13</v>
      </c>
      <c r="C2" s="44" t="str">
        <f t="shared" ref="C2:C50" si="0">B2&amp;" "&amp;"("&amp;E2&amp;")"</f>
        <v>Zhang et al. 2014 (China)</v>
      </c>
      <c r="D2" s="2" t="s">
        <v>389</v>
      </c>
      <c r="E2" s="2" t="s">
        <v>115</v>
      </c>
      <c r="F2" s="2" t="s">
        <v>116</v>
      </c>
      <c r="G2" s="45" t="str">
        <f t="shared" ref="G2:G50" si="1">K2&amp;","&amp;" "&amp;L2</f>
        <v>IA2-IIA, FIGO 2008</v>
      </c>
      <c r="H2" s="11">
        <v>56</v>
      </c>
      <c r="I2" s="11" t="s">
        <v>147</v>
      </c>
      <c r="J2" s="11" t="s">
        <v>125</v>
      </c>
      <c r="K2" s="2" t="s">
        <v>70</v>
      </c>
      <c r="L2" s="2" t="s">
        <v>117</v>
      </c>
      <c r="M2" s="11" t="s">
        <v>571</v>
      </c>
      <c r="N2" s="11" t="s">
        <v>640</v>
      </c>
      <c r="O2" s="2" t="s">
        <v>633</v>
      </c>
    </row>
    <row r="3" spans="1:15" ht="30">
      <c r="A3" s="13">
        <f>A2+1</f>
        <v>2</v>
      </c>
      <c r="B3" s="2" t="s">
        <v>16</v>
      </c>
      <c r="C3" s="44" t="str">
        <f t="shared" si="0"/>
        <v>Bats et al. 2015 (France)</v>
      </c>
      <c r="D3" s="2" t="s">
        <v>155</v>
      </c>
      <c r="E3" s="2" t="s">
        <v>154</v>
      </c>
      <c r="F3" s="2" t="s">
        <v>153</v>
      </c>
      <c r="G3" s="45" t="str">
        <f t="shared" si="1"/>
        <v>IA-IB1, FIGO</v>
      </c>
      <c r="H3" s="11">
        <v>139</v>
      </c>
      <c r="I3" s="11" t="s">
        <v>156</v>
      </c>
      <c r="J3" s="11" t="s">
        <v>157</v>
      </c>
      <c r="K3" s="2" t="s">
        <v>63</v>
      </c>
      <c r="L3" s="2" t="s">
        <v>150</v>
      </c>
      <c r="M3" s="11" t="s">
        <v>654</v>
      </c>
      <c r="N3" s="11" t="s">
        <v>160</v>
      </c>
    </row>
    <row r="4" spans="1:15" ht="45">
      <c r="A4" s="13">
        <f t="shared" ref="A4:A5" si="2">A3+1</f>
        <v>3</v>
      </c>
      <c r="B4" s="2" t="s">
        <v>18</v>
      </c>
      <c r="C4" s="44" t="str">
        <f t="shared" si="0"/>
        <v>de Freitas et al. 2015 (Brazil)</v>
      </c>
      <c r="D4" s="2" t="s">
        <v>148</v>
      </c>
      <c r="E4" s="2" t="s">
        <v>149</v>
      </c>
      <c r="F4" s="2" t="s">
        <v>145</v>
      </c>
      <c r="G4" s="45" t="str">
        <f t="shared" si="1"/>
        <v>IA2-IIA, FIGO</v>
      </c>
      <c r="H4" s="11">
        <v>57</v>
      </c>
      <c r="I4" s="11" t="s">
        <v>144</v>
      </c>
      <c r="J4" s="11" t="s">
        <v>146</v>
      </c>
      <c r="K4" s="2" t="s">
        <v>70</v>
      </c>
      <c r="L4" s="2" t="s">
        <v>150</v>
      </c>
      <c r="M4" s="11" t="s">
        <v>655</v>
      </c>
      <c r="N4" s="11" t="s">
        <v>644</v>
      </c>
    </row>
    <row r="5" spans="1:15" ht="63.95" customHeight="1">
      <c r="A5" s="13">
        <f t="shared" si="2"/>
        <v>4</v>
      </c>
      <c r="B5" s="2" t="s">
        <v>20</v>
      </c>
      <c r="C5" s="44" t="str">
        <f t="shared" si="0"/>
        <v>Imboden et al. 2015 (Switzerland)</v>
      </c>
      <c r="D5" s="2" t="s">
        <v>196</v>
      </c>
      <c r="E5" s="2" t="s">
        <v>167</v>
      </c>
      <c r="F5" s="2" t="s">
        <v>625</v>
      </c>
      <c r="G5" s="45" t="str">
        <f t="shared" si="1"/>
        <v>IA1-IIB, FIGO</v>
      </c>
      <c r="H5" s="11">
        <v>58</v>
      </c>
      <c r="I5" s="11" t="s">
        <v>626</v>
      </c>
      <c r="J5" s="11" t="s">
        <v>125</v>
      </c>
      <c r="K5" s="2" t="s">
        <v>99</v>
      </c>
      <c r="L5" s="2" t="s">
        <v>150</v>
      </c>
      <c r="M5" s="11" t="s">
        <v>656</v>
      </c>
      <c r="N5" s="11" t="s">
        <v>645</v>
      </c>
    </row>
    <row r="6" spans="1:15" ht="30">
      <c r="A6" s="13">
        <v>5</v>
      </c>
      <c r="B6" s="2" t="s">
        <v>22</v>
      </c>
      <c r="C6" s="44" t="str">
        <f t="shared" si="0"/>
        <v>Kato et al. 2015 (Japan)</v>
      </c>
      <c r="D6" s="2" t="s">
        <v>168</v>
      </c>
      <c r="E6" s="2" t="s">
        <v>131</v>
      </c>
      <c r="F6" s="2" t="s">
        <v>177</v>
      </c>
      <c r="G6" s="45" t="str">
        <f t="shared" si="1"/>
        <v>IB1, Not specified</v>
      </c>
      <c r="H6" s="11">
        <v>102</v>
      </c>
      <c r="I6" s="11" t="s">
        <v>125</v>
      </c>
      <c r="J6" s="11" t="s">
        <v>125</v>
      </c>
      <c r="K6" s="2" t="s">
        <v>46</v>
      </c>
      <c r="L6" s="2" t="s">
        <v>125</v>
      </c>
      <c r="M6" s="11" t="s">
        <v>657</v>
      </c>
      <c r="N6" s="11" t="s">
        <v>191</v>
      </c>
    </row>
    <row r="7" spans="1:15" s="5" customFormat="1" ht="45">
      <c r="A7" s="16">
        <v>6</v>
      </c>
      <c r="B7" s="14" t="s">
        <v>67</v>
      </c>
      <c r="C7" s="44" t="str">
        <f t="shared" si="0"/>
        <v>Buda et al. 2016 (Italy)</v>
      </c>
      <c r="D7" s="14" t="s">
        <v>199</v>
      </c>
      <c r="E7" s="14" t="s">
        <v>194</v>
      </c>
      <c r="F7" s="14" t="s">
        <v>195</v>
      </c>
      <c r="G7" s="45" t="str">
        <f>K7&amp;","&amp;" "&amp;L7</f>
        <v>IA2-IB1, Not specified</v>
      </c>
      <c r="H7" s="15">
        <v>45</v>
      </c>
      <c r="I7" s="15" t="s">
        <v>198</v>
      </c>
      <c r="J7" s="15" t="s">
        <v>220</v>
      </c>
      <c r="K7" s="14" t="s">
        <v>488</v>
      </c>
      <c r="L7" s="14" t="s">
        <v>125</v>
      </c>
      <c r="M7" s="11" t="s">
        <v>658</v>
      </c>
      <c r="N7" s="15" t="s">
        <v>638</v>
      </c>
      <c r="O7" s="14"/>
    </row>
    <row r="8" spans="1:15" s="5" customFormat="1" ht="45">
      <c r="A8" s="16">
        <v>7</v>
      </c>
      <c r="B8" s="14" t="s">
        <v>204</v>
      </c>
      <c r="C8" s="44" t="str">
        <f t="shared" si="0"/>
        <v>Cibula et al. 2016 (Czech Republic)</v>
      </c>
      <c r="D8" s="14" t="s">
        <v>389</v>
      </c>
      <c r="E8" s="14" t="s">
        <v>206</v>
      </c>
      <c r="F8" s="14" t="s">
        <v>125</v>
      </c>
      <c r="G8" s="45" t="str">
        <f t="shared" si="1"/>
        <v>IB1-IIB, Not specified</v>
      </c>
      <c r="H8" s="15">
        <v>17</v>
      </c>
      <c r="I8" s="15" t="s">
        <v>282</v>
      </c>
      <c r="J8" s="15" t="s">
        <v>125</v>
      </c>
      <c r="K8" s="14" t="s">
        <v>207</v>
      </c>
      <c r="L8" s="14" t="s">
        <v>125</v>
      </c>
      <c r="M8" s="11" t="s">
        <v>659</v>
      </c>
      <c r="N8" s="15" t="s">
        <v>529</v>
      </c>
      <c r="O8" s="14"/>
    </row>
    <row r="9" spans="1:15" ht="45">
      <c r="A9" s="13">
        <v>8</v>
      </c>
      <c r="B9" s="14" t="s">
        <v>40</v>
      </c>
      <c r="C9" s="44" t="str">
        <f t="shared" si="0"/>
        <v>Cusimano et al. 2017 (Canada)</v>
      </c>
      <c r="D9" s="14" t="s">
        <v>592</v>
      </c>
      <c r="E9" s="14" t="s">
        <v>209</v>
      </c>
      <c r="F9" s="14" t="s">
        <v>210</v>
      </c>
      <c r="G9" s="45" t="str">
        <f t="shared" si="1"/>
        <v>IA1-IB1, FIGO</v>
      </c>
      <c r="H9" s="13">
        <v>39</v>
      </c>
      <c r="I9" s="11" t="s">
        <v>211</v>
      </c>
      <c r="J9" s="11" t="s">
        <v>212</v>
      </c>
      <c r="K9" t="s">
        <v>42</v>
      </c>
      <c r="L9" s="14" t="s">
        <v>150</v>
      </c>
      <c r="M9" s="11" t="s">
        <v>654</v>
      </c>
      <c r="N9" s="13" t="s">
        <v>640</v>
      </c>
    </row>
    <row r="10" spans="1:15" ht="30">
      <c r="A10" s="13">
        <v>9</v>
      </c>
      <c r="B10" s="14" t="s">
        <v>48</v>
      </c>
      <c r="C10" s="44" t="str">
        <f t="shared" si="0"/>
        <v>Deng et al. 2017 (China)</v>
      </c>
      <c r="D10" s="2" t="s">
        <v>389</v>
      </c>
      <c r="E10" s="2" t="s">
        <v>115</v>
      </c>
      <c r="F10" s="2" t="s">
        <v>217</v>
      </c>
      <c r="G10" s="45" t="str">
        <f t="shared" si="1"/>
        <v>IB1, FIGO 2009</v>
      </c>
      <c r="H10" s="13">
        <v>49</v>
      </c>
      <c r="I10" s="11" t="s">
        <v>219</v>
      </c>
      <c r="J10" s="11" t="s">
        <v>125</v>
      </c>
      <c r="K10" t="s">
        <v>46</v>
      </c>
      <c r="L10" s="2" t="s">
        <v>218</v>
      </c>
      <c r="M10" s="11" t="s">
        <v>222</v>
      </c>
      <c r="N10" s="13" t="s">
        <v>640</v>
      </c>
    </row>
    <row r="11" spans="1:15" ht="90">
      <c r="A11" s="13">
        <v>10</v>
      </c>
      <c r="B11" s="14" t="s">
        <v>49</v>
      </c>
      <c r="C11" s="44" t="str">
        <f t="shared" si="0"/>
        <v>Di Martino et al. 2017 (Multiple European countries)</v>
      </c>
      <c r="D11" s="2" t="s">
        <v>223</v>
      </c>
      <c r="E11" s="2" t="s">
        <v>225</v>
      </c>
      <c r="F11" s="2" t="s">
        <v>224</v>
      </c>
      <c r="G11" s="45" t="str">
        <f t="shared" si="1"/>
        <v>IB1-IIB, FIGO</v>
      </c>
      <c r="H11" s="13">
        <v>95</v>
      </c>
      <c r="I11" s="11" t="s">
        <v>627</v>
      </c>
      <c r="J11" s="11" t="s">
        <v>228</v>
      </c>
      <c r="K11" t="s">
        <v>207</v>
      </c>
      <c r="L11" s="2" t="s">
        <v>150</v>
      </c>
      <c r="M11" s="11" t="s">
        <v>710</v>
      </c>
      <c r="N11" s="13" t="s">
        <v>640</v>
      </c>
    </row>
    <row r="12" spans="1:15" ht="45">
      <c r="A12" s="13">
        <v>11</v>
      </c>
      <c r="B12" s="14" t="s">
        <v>53</v>
      </c>
      <c r="C12" s="44" t="str">
        <f t="shared" si="0"/>
        <v>Lu et al. 2017 (China)</v>
      </c>
      <c r="D12" s="2" t="s">
        <v>389</v>
      </c>
      <c r="E12" s="2" t="s">
        <v>115</v>
      </c>
      <c r="F12" s="2" t="s">
        <v>234</v>
      </c>
      <c r="G12" s="45" t="str">
        <f t="shared" si="1"/>
        <v>IA2–IIA, FIGO 2009</v>
      </c>
      <c r="H12" s="13">
        <v>40</v>
      </c>
      <c r="I12" s="11" t="s">
        <v>236</v>
      </c>
      <c r="J12" s="11" t="s">
        <v>237</v>
      </c>
      <c r="K12" t="s">
        <v>55</v>
      </c>
      <c r="L12" s="2" t="s">
        <v>218</v>
      </c>
      <c r="M12" s="11" t="s">
        <v>238</v>
      </c>
      <c r="N12" s="11" t="s">
        <v>646</v>
      </c>
    </row>
    <row r="13" spans="1:15" ht="45">
      <c r="A13" s="13">
        <v>12</v>
      </c>
      <c r="B13" s="14" t="s">
        <v>239</v>
      </c>
      <c r="C13" s="44" t="str">
        <f t="shared" si="0"/>
        <v>Papadia et al. 2017 (Switzerland)</v>
      </c>
      <c r="D13" s="2" t="s">
        <v>168</v>
      </c>
      <c r="E13" s="2" t="s">
        <v>167</v>
      </c>
      <c r="F13" s="2" t="s">
        <v>241</v>
      </c>
      <c r="G13" s="45" t="str">
        <f t="shared" si="1"/>
        <v>IA1–IIA, FIGO</v>
      </c>
      <c r="H13" s="13">
        <v>60</v>
      </c>
      <c r="I13" s="11" t="s">
        <v>242</v>
      </c>
      <c r="J13" s="11" t="s">
        <v>243</v>
      </c>
      <c r="K13" t="s">
        <v>244</v>
      </c>
      <c r="L13" s="2" t="s">
        <v>150</v>
      </c>
      <c r="M13" s="11" t="s">
        <v>660</v>
      </c>
      <c r="N13" s="13" t="s">
        <v>640</v>
      </c>
    </row>
    <row r="14" spans="1:15" ht="45">
      <c r="A14" s="13">
        <v>13</v>
      </c>
      <c r="B14" s="14" t="s">
        <v>79</v>
      </c>
      <c r="C14" s="44" t="str">
        <f t="shared" si="0"/>
        <v>Salvo et al. 2017 (Umited States)</v>
      </c>
      <c r="D14" s="2" t="s">
        <v>168</v>
      </c>
      <c r="E14" s="2" t="s">
        <v>249</v>
      </c>
      <c r="F14" s="2" t="s">
        <v>250</v>
      </c>
      <c r="G14" s="45" t="str">
        <f t="shared" si="1"/>
        <v>IA1–IIA1, Not specified</v>
      </c>
      <c r="H14" s="13">
        <v>188</v>
      </c>
      <c r="I14" s="11" t="s">
        <v>280</v>
      </c>
      <c r="J14" s="11" t="s">
        <v>251</v>
      </c>
      <c r="K14" t="s">
        <v>81</v>
      </c>
      <c r="L14" s="2" t="s">
        <v>125</v>
      </c>
      <c r="M14" s="11" t="s">
        <v>666</v>
      </c>
      <c r="N14" s="13" t="s">
        <v>640</v>
      </c>
    </row>
    <row r="15" spans="1:15" ht="30">
      <c r="A15" s="13">
        <v>14</v>
      </c>
      <c r="B15" s="14" t="s">
        <v>56</v>
      </c>
      <c r="C15" s="44" t="str">
        <f t="shared" si="0"/>
        <v>Tanaka et al. 2017 (Japan)</v>
      </c>
      <c r="D15" s="2" t="s">
        <v>196</v>
      </c>
      <c r="E15" s="2" t="s">
        <v>131</v>
      </c>
      <c r="F15" s="2" t="s">
        <v>261</v>
      </c>
      <c r="G15" s="45" t="str">
        <f t="shared" si="1"/>
        <v>IA-IIA1, FIGO</v>
      </c>
      <c r="H15" s="13">
        <v>119</v>
      </c>
      <c r="I15" s="11" t="s">
        <v>262</v>
      </c>
      <c r="J15" s="11" t="s">
        <v>263</v>
      </c>
      <c r="K15" t="s">
        <v>58</v>
      </c>
      <c r="L15" s="2" t="s">
        <v>150</v>
      </c>
      <c r="M15" s="11" t="s">
        <v>653</v>
      </c>
      <c r="N15" s="11" t="s">
        <v>638</v>
      </c>
    </row>
    <row r="16" spans="1:15" ht="90">
      <c r="A16" s="13">
        <v>15</v>
      </c>
      <c r="B16" s="14" t="s">
        <v>59</v>
      </c>
      <c r="C16" s="44" t="str">
        <f t="shared" si="0"/>
        <v>Buda et al. 2018 (Italy)</v>
      </c>
      <c r="D16" s="2" t="s">
        <v>130</v>
      </c>
      <c r="E16" s="2" t="s">
        <v>194</v>
      </c>
      <c r="F16" s="2" t="s">
        <v>264</v>
      </c>
      <c r="G16" s="45" t="str">
        <f t="shared" si="1"/>
        <v>IA-IB1, FIGO</v>
      </c>
      <c r="H16" s="13">
        <v>65</v>
      </c>
      <c r="I16" s="11" t="s">
        <v>630</v>
      </c>
      <c r="J16" s="11" t="s">
        <v>276</v>
      </c>
      <c r="K16" t="s">
        <v>63</v>
      </c>
      <c r="L16" s="2" t="s">
        <v>150</v>
      </c>
      <c r="M16" s="11" t="s">
        <v>272</v>
      </c>
      <c r="N16" s="13" t="s">
        <v>529</v>
      </c>
    </row>
    <row r="17" spans="1:15" ht="30">
      <c r="A17" s="13">
        <v>16</v>
      </c>
      <c r="B17" s="14" t="s">
        <v>64</v>
      </c>
      <c r="C17" s="44" t="str">
        <f t="shared" si="0"/>
        <v>Cea Garcia et al. 2018 (Spain)</v>
      </c>
      <c r="D17" s="2" t="s">
        <v>389</v>
      </c>
      <c r="E17" s="2" t="s">
        <v>294</v>
      </c>
      <c r="F17" s="2" t="s">
        <v>295</v>
      </c>
      <c r="G17" s="45" t="str">
        <f t="shared" si="1"/>
        <v>IA-IIA1, FIGO</v>
      </c>
      <c r="H17" s="13">
        <v>23</v>
      </c>
      <c r="I17" s="11" t="s">
        <v>297</v>
      </c>
      <c r="J17" s="11" t="s">
        <v>298</v>
      </c>
      <c r="K17" t="s">
        <v>58</v>
      </c>
      <c r="L17" s="2" t="s">
        <v>150</v>
      </c>
      <c r="M17" s="11" t="s">
        <v>661</v>
      </c>
      <c r="N17" s="11" t="s">
        <v>640</v>
      </c>
    </row>
    <row r="18" spans="1:15" ht="45">
      <c r="A18" s="13">
        <v>17</v>
      </c>
      <c r="B18" s="14" t="s">
        <v>74</v>
      </c>
      <c r="C18" s="44" t="str">
        <f t="shared" si="0"/>
        <v>Kim et al. 2018 (Republic of Korea)</v>
      </c>
      <c r="D18" s="2" t="s">
        <v>304</v>
      </c>
      <c r="E18" s="2" t="s">
        <v>303</v>
      </c>
      <c r="F18" s="2" t="s">
        <v>305</v>
      </c>
      <c r="G18" s="45" t="str">
        <f t="shared" si="1"/>
        <v>IA1-IIA, FIGO</v>
      </c>
      <c r="H18" s="13">
        <v>103</v>
      </c>
      <c r="I18" s="11" t="s">
        <v>307</v>
      </c>
      <c r="J18" s="11" t="s">
        <v>308</v>
      </c>
      <c r="K18" t="s">
        <v>76</v>
      </c>
      <c r="L18" s="2" t="s">
        <v>150</v>
      </c>
      <c r="M18" s="11" t="s">
        <v>192</v>
      </c>
      <c r="N18" s="13" t="s">
        <v>640</v>
      </c>
    </row>
    <row r="19" spans="1:15" s="16" customFormat="1" ht="30">
      <c r="A19" s="16">
        <v>18</v>
      </c>
      <c r="B19" s="15" t="s">
        <v>77</v>
      </c>
      <c r="C19" s="44" t="str">
        <f t="shared" si="0"/>
        <v>Soergel et al. 2018 (Germany)</v>
      </c>
      <c r="D19" s="16" t="s">
        <v>389</v>
      </c>
      <c r="E19" s="16" t="s">
        <v>312</v>
      </c>
      <c r="F19" s="15" t="s">
        <v>137</v>
      </c>
      <c r="G19" s="45" t="str">
        <f t="shared" si="1"/>
        <v>IA-IIA1, FIGO</v>
      </c>
      <c r="H19" s="16">
        <v>33</v>
      </c>
      <c r="I19" s="15" t="s">
        <v>313</v>
      </c>
      <c r="J19" s="15" t="s">
        <v>125</v>
      </c>
      <c r="K19" s="16" t="s">
        <v>58</v>
      </c>
      <c r="L19" s="16" t="s">
        <v>150</v>
      </c>
      <c r="M19" s="15" t="s">
        <v>660</v>
      </c>
      <c r="N19" s="16" t="s">
        <v>642</v>
      </c>
      <c r="O19" s="15"/>
    </row>
    <row r="20" spans="1:15" ht="30">
      <c r="A20" s="13">
        <v>19</v>
      </c>
      <c r="B20" s="14" t="s">
        <v>82</v>
      </c>
      <c r="C20" s="44" t="str">
        <f t="shared" si="0"/>
        <v>Sonoda et al. 2018 (Japan)</v>
      </c>
      <c r="D20" s="14" t="s">
        <v>130</v>
      </c>
      <c r="E20" s="14" t="s">
        <v>131</v>
      </c>
      <c r="F20" s="2" t="s">
        <v>138</v>
      </c>
      <c r="G20" s="45" t="str">
        <f t="shared" si="1"/>
        <v xml:space="preserve">In situ-IIA1, FIGO </v>
      </c>
      <c r="H20" s="13">
        <v>201</v>
      </c>
      <c r="I20" s="11" t="s">
        <v>323</v>
      </c>
      <c r="J20" s="15" t="s">
        <v>125</v>
      </c>
      <c r="K20" t="s">
        <v>85</v>
      </c>
      <c r="L20" s="14" t="s">
        <v>296</v>
      </c>
      <c r="M20" s="11" t="s">
        <v>139</v>
      </c>
      <c r="N20" s="16" t="s">
        <v>637</v>
      </c>
    </row>
    <row r="21" spans="1:15" s="4" customFormat="1" ht="30">
      <c r="A21" s="12">
        <v>20</v>
      </c>
      <c r="B21" s="3" t="s">
        <v>86</v>
      </c>
      <c r="C21" s="44" t="str">
        <f t="shared" si="0"/>
        <v>Yahata et al. 2018 (Japan)</v>
      </c>
      <c r="D21" s="3" t="s">
        <v>130</v>
      </c>
      <c r="E21" s="3" t="s">
        <v>131</v>
      </c>
      <c r="F21" s="3" t="s">
        <v>321</v>
      </c>
      <c r="G21" s="45" t="str">
        <f t="shared" si="1"/>
        <v>IA-IIA1, FIGO</v>
      </c>
      <c r="H21" s="12">
        <v>139</v>
      </c>
      <c r="I21" s="10" t="s">
        <v>322</v>
      </c>
      <c r="J21" s="10" t="s">
        <v>125</v>
      </c>
      <c r="K21" s="4" t="s">
        <v>58</v>
      </c>
      <c r="L21" s="3" t="s">
        <v>150</v>
      </c>
      <c r="M21" s="10" t="s">
        <v>139</v>
      </c>
      <c r="N21" s="16" t="s">
        <v>637</v>
      </c>
      <c r="O21" s="3"/>
    </row>
    <row r="22" spans="1:15" ht="45">
      <c r="A22" s="13">
        <v>21</v>
      </c>
      <c r="B22" s="2" t="s">
        <v>90</v>
      </c>
      <c r="C22" s="44" t="str">
        <f t="shared" si="0"/>
        <v>Diaz-Feijoo et al. 2019 (Spain)</v>
      </c>
      <c r="D22" s="2" t="s">
        <v>389</v>
      </c>
      <c r="E22" s="2" t="s">
        <v>294</v>
      </c>
      <c r="F22" s="2" t="s">
        <v>324</v>
      </c>
      <c r="G22" s="45" t="str">
        <f t="shared" si="1"/>
        <v>IA2-IIA1, FIGO 2009</v>
      </c>
      <c r="H22" s="13">
        <v>128</v>
      </c>
      <c r="I22" s="11" t="s">
        <v>326</v>
      </c>
      <c r="J22" s="11" t="s">
        <v>327</v>
      </c>
      <c r="K22" t="s">
        <v>92</v>
      </c>
      <c r="L22" s="2" t="s">
        <v>218</v>
      </c>
      <c r="M22" s="11" t="s">
        <v>662</v>
      </c>
      <c r="N22" s="11" t="s">
        <v>647</v>
      </c>
    </row>
    <row r="23" spans="1:15" s="4" customFormat="1" ht="45">
      <c r="A23" s="12">
        <v>22</v>
      </c>
      <c r="B23" s="3" t="s">
        <v>110</v>
      </c>
      <c r="C23" s="44" t="str">
        <f t="shared" si="0"/>
        <v>Balaya et al. 2020 (France)</v>
      </c>
      <c r="D23" s="3" t="s">
        <v>331</v>
      </c>
      <c r="E23" s="3" t="s">
        <v>154</v>
      </c>
      <c r="F23" s="3" t="s">
        <v>332</v>
      </c>
      <c r="G23" s="45" t="str">
        <f t="shared" si="1"/>
        <v>IA-IIA1, FIGO 2018</v>
      </c>
      <c r="H23" s="12">
        <v>313</v>
      </c>
      <c r="I23" s="10" t="s">
        <v>334</v>
      </c>
      <c r="J23" s="10" t="s">
        <v>335</v>
      </c>
      <c r="K23" s="4" t="s">
        <v>58</v>
      </c>
      <c r="L23" s="3" t="s">
        <v>333</v>
      </c>
      <c r="M23" s="10" t="s">
        <v>654</v>
      </c>
      <c r="N23" s="16" t="s">
        <v>637</v>
      </c>
      <c r="O23" s="3"/>
    </row>
    <row r="24" spans="1:15" ht="45">
      <c r="A24" s="13">
        <v>23</v>
      </c>
      <c r="B24" s="14" t="s">
        <v>93</v>
      </c>
      <c r="C24" s="44" t="str">
        <f t="shared" si="0"/>
        <v>Bizzarri et al. 2020 (Italy)</v>
      </c>
      <c r="D24" s="2" t="s">
        <v>342</v>
      </c>
      <c r="E24" s="2" t="s">
        <v>194</v>
      </c>
      <c r="F24" s="2" t="s">
        <v>341</v>
      </c>
      <c r="G24" s="45" t="str">
        <f t="shared" si="1"/>
        <v>IA1-IB1, FIGO 2009</v>
      </c>
      <c r="H24" s="13">
        <v>18</v>
      </c>
      <c r="I24" s="11" t="s">
        <v>344</v>
      </c>
      <c r="J24" s="11" t="s">
        <v>345</v>
      </c>
      <c r="K24" t="s">
        <v>42</v>
      </c>
      <c r="L24" s="2" t="s">
        <v>218</v>
      </c>
      <c r="M24" s="11" t="s">
        <v>192</v>
      </c>
      <c r="N24" s="13" t="s">
        <v>638</v>
      </c>
    </row>
    <row r="25" spans="1:15" ht="30">
      <c r="A25" s="13">
        <v>24</v>
      </c>
      <c r="B25" s="2" t="s">
        <v>103</v>
      </c>
      <c r="C25" s="44" t="str">
        <f t="shared" si="0"/>
        <v>Dostalek et al. 2020 (Czech Republic)</v>
      </c>
      <c r="D25" s="2" t="s">
        <v>351</v>
      </c>
      <c r="E25" s="2" t="s">
        <v>206</v>
      </c>
      <c r="F25" s="2" t="s">
        <v>352</v>
      </c>
      <c r="G25" s="45" t="str">
        <f t="shared" si="1"/>
        <v>, TNM stage</v>
      </c>
      <c r="H25" s="13">
        <v>309</v>
      </c>
      <c r="I25" s="11" t="s">
        <v>355</v>
      </c>
      <c r="J25" s="11" t="s">
        <v>356</v>
      </c>
      <c r="L25" s="2" t="s">
        <v>353</v>
      </c>
      <c r="M25" s="15" t="s">
        <v>654</v>
      </c>
      <c r="N25" s="13" t="s">
        <v>641</v>
      </c>
    </row>
    <row r="26" spans="1:15" ht="30">
      <c r="A26" s="13">
        <v>25</v>
      </c>
      <c r="B26" s="14" t="s">
        <v>362</v>
      </c>
      <c r="C26" s="44" t="str">
        <f t="shared" si="0"/>
        <v>Favre et al. 2020 (France)</v>
      </c>
      <c r="D26" s="2" t="s">
        <v>364</v>
      </c>
      <c r="E26" s="2" t="s">
        <v>154</v>
      </c>
      <c r="F26" s="2" t="s">
        <v>671</v>
      </c>
      <c r="G26" s="45" t="str">
        <f t="shared" si="1"/>
        <v>IA1-IIA1, FIGO 2009</v>
      </c>
      <c r="H26" s="13">
        <v>101</v>
      </c>
      <c r="I26" s="11" t="s">
        <v>366</v>
      </c>
      <c r="J26" s="11" t="s">
        <v>367</v>
      </c>
      <c r="K26" s="2" t="s">
        <v>368</v>
      </c>
      <c r="L26" s="2" t="s">
        <v>218</v>
      </c>
      <c r="M26" s="15" t="s">
        <v>654</v>
      </c>
      <c r="N26" s="13" t="s">
        <v>529</v>
      </c>
      <c r="O26" s="13" t="s">
        <v>369</v>
      </c>
    </row>
    <row r="27" spans="1:15" ht="30">
      <c r="A27" s="13">
        <v>26</v>
      </c>
      <c r="B27" s="14" t="s">
        <v>370</v>
      </c>
      <c r="C27" s="44" t="str">
        <f t="shared" si="0"/>
        <v>Gil-Ibanez et al. 2020 (Spain)</v>
      </c>
      <c r="D27" s="2" t="s">
        <v>130</v>
      </c>
      <c r="E27" s="2" t="s">
        <v>294</v>
      </c>
      <c r="F27" s="2" t="s">
        <v>372</v>
      </c>
      <c r="G27" s="45" t="str">
        <f t="shared" si="1"/>
        <v>IB1, FIGO 2009</v>
      </c>
      <c r="H27" s="13">
        <v>19</v>
      </c>
      <c r="I27" s="11" t="s">
        <v>373</v>
      </c>
      <c r="J27" s="15" t="s">
        <v>125</v>
      </c>
      <c r="K27" t="s">
        <v>46</v>
      </c>
      <c r="L27" s="2" t="s">
        <v>218</v>
      </c>
      <c r="M27" s="11" t="s">
        <v>663</v>
      </c>
      <c r="N27" s="13" t="s">
        <v>640</v>
      </c>
    </row>
    <row r="28" spans="1:15" ht="45">
      <c r="A28" s="13">
        <v>27</v>
      </c>
      <c r="B28" s="14" t="s">
        <v>375</v>
      </c>
      <c r="C28" s="44" t="str">
        <f t="shared" si="0"/>
        <v>Luhrs et al. 2020 (Sweden)</v>
      </c>
      <c r="D28" s="2" t="s">
        <v>379</v>
      </c>
      <c r="E28" s="2" t="s">
        <v>377</v>
      </c>
      <c r="F28" s="2" t="s">
        <v>378</v>
      </c>
      <c r="G28" s="45" t="str">
        <f t="shared" si="1"/>
        <v>IA-IIA, FIGO 2009</v>
      </c>
      <c r="H28" s="13">
        <v>65</v>
      </c>
      <c r="I28" s="11" t="s">
        <v>384</v>
      </c>
      <c r="J28" s="11" t="s">
        <v>385</v>
      </c>
      <c r="K28" t="s">
        <v>387</v>
      </c>
      <c r="L28" s="2" t="s">
        <v>218</v>
      </c>
      <c r="M28" s="11" t="s">
        <v>664</v>
      </c>
      <c r="N28" s="13" t="s">
        <v>529</v>
      </c>
    </row>
    <row r="29" spans="1:15" ht="45">
      <c r="A29" s="13">
        <v>28</v>
      </c>
      <c r="B29" s="14" t="s">
        <v>380</v>
      </c>
      <c r="C29" s="44" t="str">
        <f t="shared" si="0"/>
        <v>Papathemelis et al. 2020 (Germany)</v>
      </c>
      <c r="D29" s="2" t="s">
        <v>388</v>
      </c>
      <c r="E29" s="2" t="s">
        <v>312</v>
      </c>
      <c r="F29" s="2" t="s">
        <v>390</v>
      </c>
      <c r="G29" s="45" t="str">
        <f t="shared" si="1"/>
        <v>IA1-IIB, FIGO</v>
      </c>
      <c r="H29" s="13">
        <v>20</v>
      </c>
      <c r="I29" s="11" t="s">
        <v>391</v>
      </c>
      <c r="J29" s="11" t="s">
        <v>392</v>
      </c>
      <c r="K29" t="s">
        <v>99</v>
      </c>
      <c r="L29" s="2" t="s">
        <v>150</v>
      </c>
      <c r="M29" s="11" t="s">
        <v>192</v>
      </c>
      <c r="N29" s="13" t="s">
        <v>638</v>
      </c>
    </row>
    <row r="30" spans="1:15" ht="30">
      <c r="A30" s="13">
        <v>29</v>
      </c>
      <c r="B30" s="2" t="s">
        <v>106</v>
      </c>
      <c r="C30" s="44" t="str">
        <f t="shared" si="0"/>
        <v>Rychlik et al. 2020 (France)</v>
      </c>
      <c r="D30" s="2" t="s">
        <v>394</v>
      </c>
      <c r="E30" s="2" t="s">
        <v>154</v>
      </c>
      <c r="F30" s="2" t="s">
        <v>395</v>
      </c>
      <c r="G30" s="45" t="str">
        <f t="shared" si="1"/>
        <v>IA1- IB2 , FIGO 2018</v>
      </c>
      <c r="H30" s="13">
        <v>176</v>
      </c>
      <c r="I30" s="11" t="s">
        <v>396</v>
      </c>
      <c r="J30" s="11" t="s">
        <v>397</v>
      </c>
      <c r="K30" t="s">
        <v>107</v>
      </c>
      <c r="L30" s="2" t="s">
        <v>333</v>
      </c>
      <c r="M30" s="11" t="s">
        <v>665</v>
      </c>
      <c r="N30" s="13" t="s">
        <v>640</v>
      </c>
    </row>
    <row r="31" spans="1:15" ht="90">
      <c r="A31" s="13">
        <v>30</v>
      </c>
      <c r="B31" s="2" t="s">
        <v>97</v>
      </c>
      <c r="C31" s="44" t="str">
        <f t="shared" si="0"/>
        <v xml:space="preserve"> Santoro et al. 2020 (Italy)</v>
      </c>
      <c r="D31" s="2" t="s">
        <v>130</v>
      </c>
      <c r="E31" s="2" t="s">
        <v>194</v>
      </c>
      <c r="F31" s="2" t="s">
        <v>403</v>
      </c>
      <c r="G31" s="45" t="str">
        <f t="shared" si="1"/>
        <v>IA1-IIB, FIGO 2018</v>
      </c>
      <c r="H31" s="13">
        <v>116</v>
      </c>
      <c r="I31" s="11" t="s">
        <v>632</v>
      </c>
      <c r="J31" s="11" t="s">
        <v>125</v>
      </c>
      <c r="K31" t="s">
        <v>99</v>
      </c>
      <c r="L31" s="2" t="s">
        <v>333</v>
      </c>
      <c r="M31" s="11" t="s">
        <v>192</v>
      </c>
      <c r="N31" s="11" t="s">
        <v>644</v>
      </c>
      <c r="O31" s="2" t="s">
        <v>631</v>
      </c>
    </row>
    <row r="32" spans="1:15" ht="30">
      <c r="A32" s="13">
        <v>31</v>
      </c>
      <c r="B32" s="14" t="s">
        <v>382</v>
      </c>
      <c r="C32" s="44" t="str">
        <f t="shared" si="0"/>
        <v>Wang et al. 2020 (China)</v>
      </c>
      <c r="D32" s="2" t="s">
        <v>130</v>
      </c>
      <c r="E32" s="2" t="s">
        <v>115</v>
      </c>
      <c r="F32" s="2" t="s">
        <v>408</v>
      </c>
      <c r="G32" s="45" t="str">
        <f t="shared" si="1"/>
        <v>IB1-IIA1, FIGO 2009</v>
      </c>
      <c r="H32" s="13">
        <v>45</v>
      </c>
      <c r="I32" s="11" t="s">
        <v>409</v>
      </c>
      <c r="J32" s="11" t="s">
        <v>410</v>
      </c>
      <c r="K32" t="s">
        <v>412</v>
      </c>
      <c r="L32" s="2" t="s">
        <v>218</v>
      </c>
      <c r="M32" s="11" t="s">
        <v>238</v>
      </c>
      <c r="N32" s="13" t="s">
        <v>529</v>
      </c>
    </row>
    <row r="33" spans="1:15" s="5" customFormat="1" ht="45">
      <c r="A33" s="16">
        <v>31</v>
      </c>
      <c r="B33" s="14" t="s">
        <v>415</v>
      </c>
      <c r="C33" s="44" t="str">
        <f t="shared" si="0"/>
        <v>Bjornholt et al. 2021 (Denmark)</v>
      </c>
      <c r="D33" s="14" t="s">
        <v>429</v>
      </c>
      <c r="E33" s="14" t="s">
        <v>428</v>
      </c>
      <c r="F33" s="14" t="s">
        <v>611</v>
      </c>
      <c r="G33" s="45" t="str">
        <f t="shared" si="1"/>
        <v>IA1-IIA0, FIGO 2008</v>
      </c>
      <c r="H33" s="16">
        <v>60</v>
      </c>
      <c r="I33" s="15" t="s">
        <v>430</v>
      </c>
      <c r="J33" s="15" t="s">
        <v>431</v>
      </c>
      <c r="K33" s="5" t="s">
        <v>612</v>
      </c>
      <c r="L33" s="14" t="s">
        <v>117</v>
      </c>
      <c r="M33" s="15" t="s">
        <v>192</v>
      </c>
      <c r="N33" s="16" t="s">
        <v>637</v>
      </c>
      <c r="O33" s="14"/>
    </row>
    <row r="34" spans="1:15" ht="45">
      <c r="A34" s="13">
        <v>33</v>
      </c>
      <c r="B34" s="2" t="s">
        <v>417</v>
      </c>
      <c r="C34" s="44" t="str">
        <f t="shared" si="0"/>
        <v>Diniz et al. 2021 (Brazil)</v>
      </c>
      <c r="D34" s="2" t="s">
        <v>130</v>
      </c>
      <c r="E34" s="2" t="s">
        <v>149</v>
      </c>
      <c r="F34" s="2" t="s">
        <v>435</v>
      </c>
      <c r="G34" s="45" t="str">
        <f t="shared" si="1"/>
        <v>IA1, FIGO 2019</v>
      </c>
      <c r="H34" s="13">
        <v>92</v>
      </c>
      <c r="I34" s="11" t="s">
        <v>437</v>
      </c>
      <c r="J34" s="11" t="s">
        <v>438</v>
      </c>
      <c r="K34" t="s">
        <v>613</v>
      </c>
      <c r="L34" s="2" t="s">
        <v>436</v>
      </c>
      <c r="M34" s="11" t="s">
        <v>667</v>
      </c>
      <c r="N34" s="13" t="s">
        <v>641</v>
      </c>
    </row>
    <row r="35" spans="1:15" ht="30">
      <c r="A35" s="13">
        <v>34</v>
      </c>
      <c r="B35" s="2" t="s">
        <v>418</v>
      </c>
      <c r="C35" s="44" t="str">
        <f t="shared" si="0"/>
        <v>Harano et al. 2021 (Japan)</v>
      </c>
      <c r="D35" s="2" t="s">
        <v>449</v>
      </c>
      <c r="E35" s="2" t="s">
        <v>131</v>
      </c>
      <c r="F35" s="2" t="s">
        <v>447</v>
      </c>
      <c r="G35" s="45" t="str">
        <f t="shared" si="1"/>
        <v>IA2–IB2, FIGO 2009</v>
      </c>
      <c r="H35" s="13">
        <v>30</v>
      </c>
      <c r="I35" s="11" t="s">
        <v>451</v>
      </c>
      <c r="J35" s="11" t="s">
        <v>125</v>
      </c>
      <c r="K35" t="s">
        <v>448</v>
      </c>
      <c r="L35" s="2" t="s">
        <v>218</v>
      </c>
      <c r="M35" s="11" t="s">
        <v>192</v>
      </c>
      <c r="N35" s="13" t="s">
        <v>648</v>
      </c>
    </row>
    <row r="36" spans="1:15" ht="45">
      <c r="A36" s="13">
        <v>35</v>
      </c>
      <c r="B36" s="2" t="s">
        <v>422</v>
      </c>
      <c r="C36" s="44" t="str">
        <f t="shared" si="0"/>
        <v>Sponholtz et al. 2021 (Denmark)</v>
      </c>
      <c r="D36" s="2" t="s">
        <v>454</v>
      </c>
      <c r="E36" s="2" t="s">
        <v>428</v>
      </c>
      <c r="F36" s="2" t="s">
        <v>453</v>
      </c>
      <c r="G36" s="45" t="str">
        <f t="shared" si="1"/>
        <v>IA1-IB2, FIGO 2009</v>
      </c>
      <c r="H36" s="13">
        <v>245</v>
      </c>
      <c r="I36" s="11" t="s">
        <v>458</v>
      </c>
      <c r="J36" s="11" t="s">
        <v>459</v>
      </c>
      <c r="K36" t="s">
        <v>460</v>
      </c>
      <c r="L36" s="14" t="s">
        <v>218</v>
      </c>
      <c r="M36" s="11" t="s">
        <v>192</v>
      </c>
      <c r="N36" s="13" t="s">
        <v>643</v>
      </c>
    </row>
    <row r="37" spans="1:15" ht="30">
      <c r="A37" s="13">
        <v>36</v>
      </c>
      <c r="B37" s="2" t="s">
        <v>424</v>
      </c>
      <c r="C37" s="44" t="str">
        <f t="shared" si="0"/>
        <v>Weissinger et al. 2021 (Germany)</v>
      </c>
      <c r="D37" s="2" t="s">
        <v>379</v>
      </c>
      <c r="E37" s="2" t="s">
        <v>312</v>
      </c>
      <c r="F37" s="2" t="s">
        <v>461</v>
      </c>
      <c r="G37" s="45" t="str">
        <f t="shared" si="1"/>
        <v>IA-IIB , FIGO</v>
      </c>
      <c r="H37" s="13">
        <v>41</v>
      </c>
      <c r="I37" s="11" t="s">
        <v>463</v>
      </c>
      <c r="J37" s="11" t="s">
        <v>464</v>
      </c>
      <c r="K37" t="s">
        <v>462</v>
      </c>
      <c r="L37" s="2" t="s">
        <v>150</v>
      </c>
      <c r="M37" s="11" t="s">
        <v>668</v>
      </c>
      <c r="N37" s="13" t="s">
        <v>465</v>
      </c>
    </row>
    <row r="38" spans="1:15" ht="30">
      <c r="A38" s="13">
        <v>37</v>
      </c>
      <c r="B38" s="2" t="s">
        <v>427</v>
      </c>
      <c r="C38" s="44" t="str">
        <f t="shared" si="0"/>
        <v>Ya et al. 2021 (China)</v>
      </c>
      <c r="D38" s="2" t="s">
        <v>379</v>
      </c>
      <c r="E38" s="2" t="s">
        <v>115</v>
      </c>
      <c r="F38" s="2" t="s">
        <v>469</v>
      </c>
      <c r="G38" s="45" t="str">
        <f t="shared" si="1"/>
        <v>IA2-IIA2, FIGO 2009</v>
      </c>
      <c r="H38" s="13">
        <v>356</v>
      </c>
      <c r="I38" s="11" t="s">
        <v>470</v>
      </c>
      <c r="J38" s="11" t="s">
        <v>125</v>
      </c>
      <c r="K38" t="s">
        <v>634</v>
      </c>
      <c r="L38" s="2" t="s">
        <v>218</v>
      </c>
      <c r="M38" s="11" t="s">
        <v>238</v>
      </c>
      <c r="N38" s="13" t="s">
        <v>642</v>
      </c>
    </row>
    <row r="39" spans="1:15" ht="45">
      <c r="A39" s="13">
        <v>38</v>
      </c>
      <c r="B39" s="2" t="s">
        <v>28</v>
      </c>
      <c r="C39" s="44" t="str">
        <f t="shared" si="0"/>
        <v xml:space="preserve"> Aoki et al. 2022 (Japan)</v>
      </c>
      <c r="D39" s="2" t="s">
        <v>484</v>
      </c>
      <c r="E39" s="2" t="s">
        <v>131</v>
      </c>
      <c r="F39" s="2" t="s">
        <v>485</v>
      </c>
      <c r="G39" s="45" t="str">
        <f t="shared" si="1"/>
        <v>IA2-IB1, FIGO 2009</v>
      </c>
      <c r="H39" s="13">
        <v>77</v>
      </c>
      <c r="I39" s="11" t="s">
        <v>486</v>
      </c>
      <c r="J39" s="11" t="s">
        <v>487</v>
      </c>
      <c r="K39" t="s">
        <v>488</v>
      </c>
      <c r="L39" s="2" t="s">
        <v>218</v>
      </c>
      <c r="M39" s="11" t="s">
        <v>192</v>
      </c>
      <c r="N39" s="11" t="s">
        <v>641</v>
      </c>
    </row>
    <row r="40" spans="1:15" ht="45">
      <c r="A40" s="13">
        <v>39</v>
      </c>
      <c r="B40" s="2" t="s">
        <v>472</v>
      </c>
      <c r="C40" s="44" t="str">
        <f t="shared" si="0"/>
        <v>Baeten et al. 2022 (Netherlands)</v>
      </c>
      <c r="D40" s="2" t="s">
        <v>494</v>
      </c>
      <c r="E40" s="2" t="s">
        <v>492</v>
      </c>
      <c r="F40" s="2" t="s">
        <v>125</v>
      </c>
      <c r="G40" s="45" t="str">
        <f t="shared" si="1"/>
        <v>IA – IB2 or IIA1 , FIGO 2018</v>
      </c>
      <c r="H40" s="13">
        <v>10</v>
      </c>
      <c r="I40" s="11" t="s">
        <v>495</v>
      </c>
      <c r="J40" s="11" t="s">
        <v>496</v>
      </c>
      <c r="K40" t="s">
        <v>493</v>
      </c>
      <c r="L40" s="2" t="s">
        <v>333</v>
      </c>
      <c r="M40" s="11" t="s">
        <v>139</v>
      </c>
      <c r="N40" s="13" t="s">
        <v>529</v>
      </c>
      <c r="O40" s="13" t="s">
        <v>497</v>
      </c>
    </row>
    <row r="41" spans="1:15" ht="45">
      <c r="A41" s="13">
        <v>40</v>
      </c>
      <c r="B41" s="2" t="s">
        <v>476</v>
      </c>
      <c r="C41" s="44" t="str">
        <f t="shared" si="0"/>
        <v>Luhrs et al. 2022 (Sweden)</v>
      </c>
      <c r="D41" s="2" t="s">
        <v>379</v>
      </c>
      <c r="E41" s="2" t="s">
        <v>377</v>
      </c>
      <c r="F41" s="2" t="s">
        <v>500</v>
      </c>
      <c r="G41" s="45" t="str">
        <f t="shared" si="1"/>
        <v>IA-IIA, FIGO 2009</v>
      </c>
      <c r="H41" s="13">
        <v>145</v>
      </c>
      <c r="I41" s="11" t="s">
        <v>501</v>
      </c>
      <c r="J41" s="11" t="s">
        <v>502</v>
      </c>
      <c r="K41" t="s">
        <v>387</v>
      </c>
      <c r="L41" s="2" t="s">
        <v>218</v>
      </c>
      <c r="M41" s="11" t="s">
        <v>192</v>
      </c>
      <c r="N41" s="13" t="s">
        <v>529</v>
      </c>
    </row>
    <row r="42" spans="1:15" ht="30">
      <c r="A42" s="16">
        <v>41</v>
      </c>
      <c r="B42" s="2" t="s">
        <v>478</v>
      </c>
      <c r="C42" s="44" t="str">
        <f t="shared" si="0"/>
        <v>Niu et al. 2022 (China)</v>
      </c>
      <c r="D42" s="2" t="s">
        <v>379</v>
      </c>
      <c r="E42" s="2" t="s">
        <v>115</v>
      </c>
      <c r="F42" s="2" t="s">
        <v>508</v>
      </c>
      <c r="G42" s="45" t="str">
        <f t="shared" si="1"/>
        <v>IA-IIB , FIGO</v>
      </c>
      <c r="H42" s="13">
        <v>59</v>
      </c>
      <c r="I42" s="11" t="s">
        <v>509</v>
      </c>
      <c r="J42" s="11" t="s">
        <v>125</v>
      </c>
      <c r="K42" t="s">
        <v>462</v>
      </c>
      <c r="L42" s="2" t="s">
        <v>150</v>
      </c>
      <c r="M42" s="11" t="s">
        <v>139</v>
      </c>
      <c r="N42" s="11" t="s">
        <v>649</v>
      </c>
    </row>
    <row r="43" spans="1:15" s="38" customFormat="1" ht="30">
      <c r="A43" s="43">
        <f>A42+1</f>
        <v>42</v>
      </c>
      <c r="B43" s="40" t="s">
        <v>480</v>
      </c>
      <c r="C43" s="44" t="str">
        <f t="shared" si="0"/>
        <v>Yahata et al. 2022 (Japan)</v>
      </c>
      <c r="D43" s="40" t="s">
        <v>130</v>
      </c>
      <c r="E43" s="40" t="s">
        <v>131</v>
      </c>
      <c r="F43" s="40" t="s">
        <v>513</v>
      </c>
      <c r="G43" s="45" t="str">
        <f t="shared" si="1"/>
        <v>IA-IIA, FIGO</v>
      </c>
      <c r="H43" s="39">
        <v>181</v>
      </c>
      <c r="I43" s="41" t="s">
        <v>514</v>
      </c>
      <c r="J43" s="41"/>
      <c r="K43" s="42" t="s">
        <v>387</v>
      </c>
      <c r="L43" s="40" t="s">
        <v>150</v>
      </c>
      <c r="M43" s="41" t="s">
        <v>139</v>
      </c>
      <c r="N43" s="16" t="s">
        <v>637</v>
      </c>
      <c r="O43" s="37"/>
    </row>
    <row r="44" spans="1:15" ht="30">
      <c r="A44" s="43">
        <f t="shared" ref="A44:A50" si="3">A43+1</f>
        <v>43</v>
      </c>
      <c r="B44" s="2" t="s">
        <v>482</v>
      </c>
      <c r="C44" s="44" t="str">
        <f t="shared" si="0"/>
        <v>Smits et al. 2023 (United Kingdom)</v>
      </c>
      <c r="D44" s="2" t="s">
        <v>199</v>
      </c>
      <c r="E44" s="2" t="s">
        <v>498</v>
      </c>
      <c r="F44" s="2" t="s">
        <v>618</v>
      </c>
      <c r="G44" s="45" t="str">
        <f t="shared" si="1"/>
        <v>IA1-IIA1, FIGO 2009</v>
      </c>
      <c r="H44" s="13">
        <v>100</v>
      </c>
      <c r="I44" s="11" t="s">
        <v>526</v>
      </c>
      <c r="K44" t="s">
        <v>368</v>
      </c>
      <c r="L44" s="2" t="s">
        <v>218</v>
      </c>
      <c r="M44" s="11" t="s">
        <v>192</v>
      </c>
      <c r="N44" s="13" t="s">
        <v>529</v>
      </c>
    </row>
    <row r="45" spans="1:15" ht="60">
      <c r="A45" s="43">
        <f t="shared" si="3"/>
        <v>44</v>
      </c>
      <c r="B45" s="2" t="s">
        <v>517</v>
      </c>
      <c r="C45" s="44" t="str">
        <f t="shared" si="0"/>
        <v>Amengual et al. 2024 (Spain)</v>
      </c>
      <c r="D45" s="2" t="s">
        <v>530</v>
      </c>
      <c r="E45" s="2" t="s">
        <v>294</v>
      </c>
      <c r="F45" s="2" t="s">
        <v>531</v>
      </c>
      <c r="G45" s="45" t="str">
        <f t="shared" si="1"/>
        <v>IA1-IIA1, FIGO 2018</v>
      </c>
      <c r="H45" s="13">
        <v>38</v>
      </c>
      <c r="I45" s="11" t="s">
        <v>532</v>
      </c>
      <c r="J45" s="11" t="s">
        <v>533</v>
      </c>
      <c r="K45" t="s">
        <v>368</v>
      </c>
      <c r="L45" s="2" t="s">
        <v>333</v>
      </c>
      <c r="M45" s="11" t="s">
        <v>669</v>
      </c>
      <c r="N45" s="16" t="s">
        <v>637</v>
      </c>
    </row>
    <row r="46" spans="1:15" ht="45">
      <c r="A46" s="43">
        <f t="shared" si="3"/>
        <v>45</v>
      </c>
      <c r="B46" s="2" t="s">
        <v>621</v>
      </c>
      <c r="C46" s="44" t="str">
        <f t="shared" si="0"/>
        <v>Bizzarri et al. 2024_OSNA (Italy)</v>
      </c>
      <c r="D46" s="2" t="s">
        <v>537</v>
      </c>
      <c r="E46" s="2" t="s">
        <v>194</v>
      </c>
      <c r="F46" s="2" t="s">
        <v>538</v>
      </c>
      <c r="G46" s="45" t="str">
        <f t="shared" si="1"/>
        <v>IA-IIA1, FIGO 2018</v>
      </c>
      <c r="H46" s="13">
        <v>100</v>
      </c>
      <c r="I46" s="11" t="s">
        <v>623</v>
      </c>
      <c r="J46" s="11" t="s">
        <v>551</v>
      </c>
      <c r="K46" t="s">
        <v>58</v>
      </c>
      <c r="L46" s="2" t="s">
        <v>333</v>
      </c>
      <c r="M46" s="11" t="s">
        <v>192</v>
      </c>
      <c r="N46" s="11" t="s">
        <v>650</v>
      </c>
    </row>
    <row r="47" spans="1:15" ht="45">
      <c r="A47" s="43">
        <f t="shared" si="3"/>
        <v>46</v>
      </c>
      <c r="B47" s="2" t="s">
        <v>622</v>
      </c>
      <c r="C47" s="44" t="str">
        <f t="shared" si="0"/>
        <v>Bizzarri et al. 2024_SCCAN (Italy)</v>
      </c>
      <c r="D47" s="2" t="s">
        <v>542</v>
      </c>
      <c r="E47" s="2" t="s">
        <v>194</v>
      </c>
      <c r="F47" s="2" t="s">
        <v>539</v>
      </c>
      <c r="G47" s="45" t="str">
        <f t="shared" si="1"/>
        <v xml:space="preserve">IB1-IIA2, FIGO 2009 </v>
      </c>
      <c r="H47" s="13">
        <v>300</v>
      </c>
      <c r="I47" s="11" t="s">
        <v>543</v>
      </c>
      <c r="K47" t="s">
        <v>541</v>
      </c>
      <c r="L47" s="2" t="s">
        <v>540</v>
      </c>
      <c r="M47" s="11" t="s">
        <v>670</v>
      </c>
      <c r="N47" s="11" t="s">
        <v>639</v>
      </c>
    </row>
    <row r="48" spans="1:15" ht="75">
      <c r="A48" s="43">
        <f>A47+1</f>
        <v>47</v>
      </c>
      <c r="B48" s="2" t="s">
        <v>520</v>
      </c>
      <c r="C48" s="44" t="str">
        <f t="shared" si="0"/>
        <v>Bogani et al. 2024 (Europe, Asia, North America or Latin America.)</v>
      </c>
      <c r="D48" s="2" t="s">
        <v>552</v>
      </c>
      <c r="E48" s="2" t="s">
        <v>624</v>
      </c>
      <c r="F48" s="2" t="s">
        <v>553</v>
      </c>
      <c r="G48" s="45" t="str">
        <f t="shared" si="1"/>
        <v>IA1-IB1, FIGO 2009</v>
      </c>
      <c r="H48" s="13">
        <v>31</v>
      </c>
      <c r="I48" s="11" t="s">
        <v>554</v>
      </c>
      <c r="J48" s="11" t="s">
        <v>555</v>
      </c>
      <c r="K48" t="s">
        <v>42</v>
      </c>
      <c r="L48" s="2" t="s">
        <v>218</v>
      </c>
      <c r="M48" s="11" t="s">
        <v>125</v>
      </c>
      <c r="N48" s="13" t="s">
        <v>640</v>
      </c>
    </row>
    <row r="49" spans="1:14" ht="45">
      <c r="A49" s="43">
        <f t="shared" si="3"/>
        <v>48</v>
      </c>
      <c r="B49" s="2" t="s">
        <v>522</v>
      </c>
      <c r="C49" s="44" t="str">
        <f t="shared" si="0"/>
        <v>Persson et al. 2024 (Sweden)</v>
      </c>
      <c r="D49" s="2" t="s">
        <v>560</v>
      </c>
      <c r="E49" s="2" t="s">
        <v>377</v>
      </c>
      <c r="F49" s="2" t="s">
        <v>561</v>
      </c>
      <c r="G49" s="45" t="str">
        <f t="shared" si="1"/>
        <v>IA2-IIA1, FIGO 2009</v>
      </c>
      <c r="H49" s="13">
        <v>181</v>
      </c>
      <c r="I49" s="11" t="s">
        <v>562</v>
      </c>
      <c r="J49" s="11" t="s">
        <v>563</v>
      </c>
      <c r="K49" t="s">
        <v>92</v>
      </c>
      <c r="L49" s="2" t="s">
        <v>218</v>
      </c>
      <c r="M49" s="11" t="s">
        <v>192</v>
      </c>
      <c r="N49" s="13" t="s">
        <v>569</v>
      </c>
    </row>
    <row r="50" spans="1:14" ht="30">
      <c r="A50" s="43">
        <f t="shared" si="3"/>
        <v>49</v>
      </c>
      <c r="B50" s="2" t="s">
        <v>524</v>
      </c>
      <c r="C50" s="44" t="str">
        <f t="shared" si="0"/>
        <v>Vemula Venkata et al. 2024 (India)</v>
      </c>
      <c r="D50" s="2" t="s">
        <v>379</v>
      </c>
      <c r="E50" s="2" t="s">
        <v>565</v>
      </c>
      <c r="F50" s="2" t="s">
        <v>566</v>
      </c>
      <c r="G50" s="45" t="str">
        <f t="shared" si="1"/>
        <v>IA-IIA, FIGO</v>
      </c>
      <c r="H50" s="13">
        <v>20</v>
      </c>
      <c r="I50" s="11" t="s">
        <v>567</v>
      </c>
      <c r="K50" t="s">
        <v>387</v>
      </c>
      <c r="L50" s="2" t="s">
        <v>150</v>
      </c>
      <c r="M50" s="11" t="s">
        <v>571</v>
      </c>
      <c r="N50" s="13" t="s">
        <v>651</v>
      </c>
    </row>
    <row r="52" spans="1:14">
      <c r="I52" s="2"/>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60"/>
  <sheetViews>
    <sheetView zoomScaleNormal="100" workbookViewId="0">
      <pane xSplit="2" ySplit="2" topLeftCell="C30" activePane="bottomRight" state="frozen"/>
      <selection pane="topRight" activeCell="C1" sqref="C1"/>
      <selection pane="bottomLeft" activeCell="A3" sqref="A3"/>
      <selection pane="bottomRight" activeCell="B31" sqref="B31"/>
    </sheetView>
  </sheetViews>
  <sheetFormatPr defaultRowHeight="15"/>
  <cols>
    <col min="1" max="1" width="9.140625" style="13"/>
    <col min="2" max="2" width="23.42578125" style="2" customWidth="1"/>
    <col min="3" max="3" width="14.5703125" style="13" customWidth="1"/>
    <col min="4" max="4" width="22" style="13" customWidth="1"/>
    <col min="5" max="5" width="44" style="2" customWidth="1"/>
    <col min="6" max="6" width="17.42578125" style="13" customWidth="1"/>
    <col min="7" max="7" width="13.140625" style="11" customWidth="1"/>
    <col min="8" max="9" width="17.42578125" style="11" customWidth="1"/>
    <col min="10" max="11" width="14.42578125" style="13" customWidth="1"/>
    <col min="12" max="15" width="15" style="13" customWidth="1"/>
    <col min="16" max="21" width="15.85546875" style="13" customWidth="1"/>
    <col min="22" max="22" width="8.5703125" style="13" customWidth="1"/>
    <col min="23" max="23" width="11" style="13" customWidth="1"/>
    <col min="24" max="24" width="7.28515625" style="13" customWidth="1"/>
    <col min="25" max="25" width="11" style="13" customWidth="1"/>
    <col min="26" max="26" width="8.5703125" style="13" customWidth="1"/>
    <col min="27" max="27" width="13.7109375" style="13" customWidth="1"/>
    <col min="28" max="28" width="8.5703125" style="13" customWidth="1"/>
    <col min="29" max="29" width="14.85546875" style="13" customWidth="1"/>
    <col min="30" max="32" width="14.5703125" style="11" customWidth="1"/>
    <col min="33" max="33" width="18.42578125" style="11" customWidth="1"/>
    <col min="34" max="35" width="17.28515625" style="13" customWidth="1"/>
    <col min="36" max="36" width="17.85546875" style="13" customWidth="1"/>
    <col min="37" max="37" width="19.7109375" style="13" customWidth="1"/>
    <col min="38" max="38" width="17.85546875" style="13" customWidth="1"/>
    <col min="39" max="39" width="15.140625" style="13" customWidth="1"/>
    <col min="40" max="42" width="17.85546875" style="13" customWidth="1"/>
    <col min="43" max="43" width="15.140625" style="13" customWidth="1"/>
    <col min="44" max="44" width="17.85546875" style="11" customWidth="1"/>
    <col min="45" max="49" width="17.85546875" style="13" customWidth="1"/>
    <col min="50" max="52" width="15.85546875" style="13" customWidth="1"/>
    <col min="53" max="53" width="23" style="13" customWidth="1"/>
    <col min="54" max="54" width="15.85546875" style="13" customWidth="1"/>
    <col min="55" max="55" width="37.42578125" style="13" customWidth="1"/>
  </cols>
  <sheetData>
    <row r="1" spans="1:95" s="49" customFormat="1" ht="75">
      <c r="A1" s="49" t="s">
        <v>283</v>
      </c>
      <c r="B1" s="50" t="s">
        <v>1</v>
      </c>
      <c r="C1" s="49" t="s">
        <v>134</v>
      </c>
      <c r="D1" s="49" t="s">
        <v>135</v>
      </c>
      <c r="E1" s="49" t="s">
        <v>2</v>
      </c>
      <c r="F1" s="49" t="s">
        <v>119</v>
      </c>
      <c r="G1" s="49" t="s">
        <v>279</v>
      </c>
      <c r="H1" s="49" t="s">
        <v>278</v>
      </c>
      <c r="I1" s="49" t="s">
        <v>281</v>
      </c>
      <c r="J1" s="49" t="s">
        <v>126</v>
      </c>
      <c r="L1" s="49" t="s">
        <v>128</v>
      </c>
      <c r="N1" s="49" t="s">
        <v>127</v>
      </c>
      <c r="P1" s="49" t="s">
        <v>572</v>
      </c>
      <c r="R1" s="49" t="s">
        <v>573</v>
      </c>
      <c r="T1" s="49" t="s">
        <v>574</v>
      </c>
      <c r="V1" s="49" t="s">
        <v>122</v>
      </c>
      <c r="X1" s="49" t="s">
        <v>121</v>
      </c>
      <c r="Z1" s="49" t="s">
        <v>123</v>
      </c>
      <c r="AB1" s="49" t="s">
        <v>124</v>
      </c>
      <c r="AD1" s="49" t="s">
        <v>120</v>
      </c>
      <c r="AF1" s="49" t="s">
        <v>162</v>
      </c>
      <c r="AH1" s="49" t="s">
        <v>584</v>
      </c>
      <c r="AJ1" s="49" t="s">
        <v>166</v>
      </c>
      <c r="AK1" s="49" t="s">
        <v>185</v>
      </c>
      <c r="AL1" s="49" t="s">
        <v>699</v>
      </c>
      <c r="AM1" s="49" t="s">
        <v>183</v>
      </c>
      <c r="AN1" s="49" t="s">
        <v>698</v>
      </c>
      <c r="AO1" s="49" t="s">
        <v>180</v>
      </c>
      <c r="AP1" s="49" t="s">
        <v>179</v>
      </c>
      <c r="AQ1" s="49" t="s">
        <v>178</v>
      </c>
      <c r="AR1" s="49" t="s">
        <v>187</v>
      </c>
      <c r="AS1" s="49" t="s">
        <v>184</v>
      </c>
      <c r="AT1" s="49" t="s">
        <v>256</v>
      </c>
      <c r="AU1" s="49" t="s">
        <v>186</v>
      </c>
      <c r="AV1" s="49" t="s">
        <v>152</v>
      </c>
      <c r="AW1" s="49" t="s">
        <v>289</v>
      </c>
      <c r="AX1" s="26" t="s">
        <v>490</v>
      </c>
      <c r="AY1" s="26" t="s">
        <v>578</v>
      </c>
      <c r="AZ1" s="26" t="s">
        <v>258</v>
      </c>
      <c r="BA1" s="26" t="s">
        <v>259</v>
      </c>
      <c r="BB1" s="26" t="s">
        <v>354</v>
      </c>
      <c r="BC1" s="26" t="s">
        <v>133</v>
      </c>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5"/>
      <c r="CE1" s="45"/>
      <c r="CF1" s="45"/>
      <c r="CG1" s="45"/>
      <c r="CH1" s="45"/>
      <c r="CI1" s="45"/>
      <c r="CJ1" s="45"/>
      <c r="CK1" s="45"/>
      <c r="CL1" s="45"/>
      <c r="CM1" s="45"/>
      <c r="CN1" s="45"/>
      <c r="CO1" s="45"/>
      <c r="CP1" s="45"/>
      <c r="CQ1" s="45"/>
    </row>
    <row r="2" spans="1:95" s="28" customFormat="1" ht="45">
      <c r="A2" s="9" t="s">
        <v>675</v>
      </c>
      <c r="B2" s="6" t="s">
        <v>674</v>
      </c>
      <c r="C2" s="24" t="s">
        <v>673</v>
      </c>
      <c r="D2" s="24" t="s">
        <v>672</v>
      </c>
      <c r="E2" s="24"/>
      <c r="F2" s="24" t="s">
        <v>676</v>
      </c>
      <c r="G2" s="34" t="s">
        <v>581</v>
      </c>
      <c r="H2" s="26" t="s">
        <v>694</v>
      </c>
      <c r="I2" s="26" t="s">
        <v>693</v>
      </c>
      <c r="J2" s="9" t="s">
        <v>677</v>
      </c>
      <c r="K2" s="9" t="s">
        <v>692</v>
      </c>
      <c r="L2" s="9" t="s">
        <v>678</v>
      </c>
      <c r="M2" s="9" t="s">
        <v>691</v>
      </c>
      <c r="N2" s="9" t="s">
        <v>679</v>
      </c>
      <c r="O2" s="9" t="s">
        <v>690</v>
      </c>
      <c r="P2" s="9" t="s">
        <v>680</v>
      </c>
      <c r="Q2" s="9" t="s">
        <v>689</v>
      </c>
      <c r="R2" s="9" t="s">
        <v>681</v>
      </c>
      <c r="S2" s="9" t="s">
        <v>688</v>
      </c>
      <c r="T2" s="9" t="s">
        <v>682</v>
      </c>
      <c r="U2" s="9" t="s">
        <v>687</v>
      </c>
      <c r="V2" s="26" t="s">
        <v>122</v>
      </c>
      <c r="W2" s="26" t="s">
        <v>683</v>
      </c>
      <c r="X2" s="26" t="s">
        <v>121</v>
      </c>
      <c r="Y2" s="26" t="s">
        <v>684</v>
      </c>
      <c r="Z2" s="26" t="s">
        <v>123</v>
      </c>
      <c r="AA2" s="26" t="s">
        <v>685</v>
      </c>
      <c r="AB2" s="26" t="s">
        <v>124</v>
      </c>
      <c r="AC2" s="26" t="s">
        <v>686</v>
      </c>
      <c r="AD2" s="24"/>
      <c r="AE2" s="24" t="s">
        <v>695</v>
      </c>
      <c r="AF2" s="24"/>
      <c r="AG2" s="24" t="s">
        <v>702</v>
      </c>
      <c r="AH2" s="9"/>
      <c r="AI2" s="9" t="s">
        <v>696</v>
      </c>
      <c r="AJ2" s="25"/>
      <c r="AK2" s="49" t="s">
        <v>697</v>
      </c>
      <c r="AL2" s="25"/>
      <c r="AM2" s="49" t="s">
        <v>700</v>
      </c>
      <c r="AN2" s="25"/>
      <c r="AO2" s="49" t="s">
        <v>701</v>
      </c>
      <c r="AP2" s="25"/>
      <c r="AQ2" s="49" t="s">
        <v>703</v>
      </c>
      <c r="AR2" s="25"/>
      <c r="AS2" s="49" t="s">
        <v>704</v>
      </c>
      <c r="AT2" s="25"/>
      <c r="AU2" s="49" t="s">
        <v>705</v>
      </c>
      <c r="AV2" s="25"/>
      <c r="AW2" s="49" t="s">
        <v>706</v>
      </c>
      <c r="AX2" s="26"/>
      <c r="AY2" s="26"/>
      <c r="AZ2" s="26"/>
      <c r="BA2" s="26"/>
      <c r="BB2" s="26"/>
      <c r="BC2" s="26"/>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row>
    <row r="3" spans="1:95" ht="30">
      <c r="A3" s="13">
        <v>1</v>
      </c>
      <c r="B3" s="2" t="s">
        <v>13</v>
      </c>
      <c r="C3" s="13">
        <v>0</v>
      </c>
      <c r="D3" s="11">
        <v>11</v>
      </c>
      <c r="E3" s="2" t="s">
        <v>12</v>
      </c>
      <c r="F3" s="11">
        <v>56</v>
      </c>
      <c r="G3" s="11">
        <v>45.5</v>
      </c>
      <c r="J3" s="11">
        <v>50</v>
      </c>
      <c r="K3" s="11">
        <f>J3/F3</f>
        <v>0.8928571428571429</v>
      </c>
      <c r="L3" s="11">
        <v>5</v>
      </c>
      <c r="M3" s="11">
        <f>L3/F3</f>
        <v>8.9285714285714288E-2</v>
      </c>
      <c r="N3" s="11"/>
      <c r="O3" s="11">
        <f>N3/F3</f>
        <v>0</v>
      </c>
      <c r="P3" s="11">
        <v>14</v>
      </c>
      <c r="Q3" s="11">
        <f>P3/F3</f>
        <v>0.25</v>
      </c>
      <c r="R3" s="11">
        <v>18</v>
      </c>
      <c r="S3" s="11">
        <f>R3/F3</f>
        <v>0.32142857142857145</v>
      </c>
      <c r="T3" s="11">
        <v>16</v>
      </c>
      <c r="U3" s="11">
        <f>T3/F3</f>
        <v>0.2857142857142857</v>
      </c>
      <c r="V3" s="11">
        <v>6</v>
      </c>
      <c r="W3" s="11">
        <f>V3/F3</f>
        <v>0.10714285714285714</v>
      </c>
      <c r="X3" s="11">
        <v>24</v>
      </c>
      <c r="Y3" s="11">
        <f>X3/F3</f>
        <v>0.42857142857142855</v>
      </c>
      <c r="Z3" s="11">
        <v>26</v>
      </c>
      <c r="AA3" s="11">
        <f>Z3/F3</f>
        <v>0.4642857142857143</v>
      </c>
      <c r="AB3" s="11">
        <v>0</v>
      </c>
      <c r="AC3" s="11">
        <f>AB3/F3</f>
        <v>0</v>
      </c>
      <c r="AD3" s="11">
        <v>106</v>
      </c>
      <c r="AE3" s="11">
        <f>AD3/F3</f>
        <v>1.8928571428571428</v>
      </c>
      <c r="AF3" s="11">
        <v>49</v>
      </c>
      <c r="AG3" s="11">
        <f>AF3/F3</f>
        <v>0.875</v>
      </c>
      <c r="AH3" s="11">
        <v>31</v>
      </c>
      <c r="AI3" s="11">
        <f>AH3/F3</f>
        <v>0.5535714285714286</v>
      </c>
      <c r="AJ3" s="11"/>
      <c r="AK3" s="30">
        <f>AJ3/AD3</f>
        <v>0</v>
      </c>
      <c r="AL3" s="11">
        <v>3</v>
      </c>
      <c r="AM3" s="31">
        <f>AL3/AD3</f>
        <v>2.8301886792452831E-2</v>
      </c>
      <c r="AN3" s="11">
        <v>30</v>
      </c>
      <c r="AO3" s="30">
        <f>AN3/AD3</f>
        <v>0.28301886792452829</v>
      </c>
      <c r="AP3" s="11">
        <v>26</v>
      </c>
      <c r="AQ3" s="30">
        <f>AP3/AD3</f>
        <v>0.24528301886792453</v>
      </c>
      <c r="AR3" s="11">
        <v>42</v>
      </c>
      <c r="AS3" s="30">
        <f>AR3/AD3</f>
        <v>0.39622641509433965</v>
      </c>
      <c r="AT3" s="11"/>
      <c r="AU3" s="11">
        <f>AT3/AD3</f>
        <v>0</v>
      </c>
      <c r="AV3" s="11"/>
      <c r="AW3" s="11">
        <v>0</v>
      </c>
      <c r="AX3" s="11">
        <v>1</v>
      </c>
      <c r="AY3" s="11">
        <v>0</v>
      </c>
      <c r="AZ3" s="11">
        <v>1</v>
      </c>
      <c r="BA3" s="11">
        <v>0</v>
      </c>
      <c r="BB3" s="11">
        <v>0</v>
      </c>
      <c r="BC3" s="11" t="s">
        <v>143</v>
      </c>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row>
    <row r="4" spans="1:95" ht="60">
      <c r="A4" s="13">
        <f>A3+1</f>
        <v>2</v>
      </c>
      <c r="B4" s="2" t="s">
        <v>16</v>
      </c>
      <c r="C4" s="13">
        <v>2</v>
      </c>
      <c r="D4" s="13">
        <v>25</v>
      </c>
      <c r="E4" s="2" t="s">
        <v>17</v>
      </c>
      <c r="F4" s="11">
        <v>139</v>
      </c>
      <c r="G4" s="11">
        <v>44.4</v>
      </c>
      <c r="H4" s="11">
        <v>0</v>
      </c>
      <c r="I4" s="11">
        <v>23.7</v>
      </c>
      <c r="J4" s="11">
        <v>103</v>
      </c>
      <c r="K4" s="11">
        <f t="shared" ref="K4:K55" si="0">J4/F4</f>
        <v>0.74100719424460426</v>
      </c>
      <c r="L4" s="11">
        <v>34</v>
      </c>
      <c r="M4" s="11">
        <f t="shared" ref="M4:M55" si="1">L4/F4</f>
        <v>0.2446043165467626</v>
      </c>
      <c r="N4" s="11">
        <v>2</v>
      </c>
      <c r="O4" s="11">
        <f t="shared" ref="O4:O55" si="2">N4/F4</f>
        <v>1.4388489208633094E-2</v>
      </c>
      <c r="P4" s="11"/>
      <c r="Q4" s="11">
        <f t="shared" ref="Q4:Q55" si="3">P4/F4</f>
        <v>0</v>
      </c>
      <c r="R4" s="11"/>
      <c r="S4" s="11">
        <f t="shared" ref="S4:S55" si="4">R4/F4</f>
        <v>0</v>
      </c>
      <c r="T4" s="11"/>
      <c r="U4" s="11">
        <f t="shared" ref="U4:U55" si="5">T4/F4</f>
        <v>0</v>
      </c>
      <c r="V4" s="11">
        <v>17</v>
      </c>
      <c r="W4" s="11">
        <f t="shared" ref="W4:W55" si="6">V4/F4</f>
        <v>0.1223021582733813</v>
      </c>
      <c r="X4" s="11">
        <v>121</v>
      </c>
      <c r="Y4" s="11">
        <f t="shared" ref="Y4:Y55" si="7">X4/F4</f>
        <v>0.87050359712230219</v>
      </c>
      <c r="Z4" s="11">
        <v>1</v>
      </c>
      <c r="AA4" s="11">
        <f t="shared" ref="AA4:AA55" si="8">Z4/F4</f>
        <v>7.1942446043165471E-3</v>
      </c>
      <c r="AB4" s="11">
        <v>0</v>
      </c>
      <c r="AC4" s="11">
        <f t="shared" ref="AC4:AC55" si="9">AB4/F4</f>
        <v>0</v>
      </c>
      <c r="AD4" s="11">
        <v>419</v>
      </c>
      <c r="AE4" s="11">
        <f t="shared" ref="AE4:AE55" si="10">AD4/F4</f>
        <v>3.014388489208633</v>
      </c>
      <c r="AF4" s="11">
        <v>136</v>
      </c>
      <c r="AG4" s="11">
        <f t="shared" ref="AG4:AG55" si="11">AF4/F4</f>
        <v>0.97841726618705038</v>
      </c>
      <c r="AH4" s="11"/>
      <c r="AI4" s="11"/>
      <c r="AJ4" s="13">
        <v>15</v>
      </c>
      <c r="AK4" s="30">
        <f>AJ4/AD4</f>
        <v>3.5799522673031027E-2</v>
      </c>
      <c r="AL4" s="13">
        <v>34</v>
      </c>
      <c r="AM4" s="31">
        <f t="shared" ref="AM4:AM55" si="12">AL4/AD4</f>
        <v>8.1145584725536998E-2</v>
      </c>
      <c r="AN4" s="11">
        <v>334</v>
      </c>
      <c r="AO4" s="30">
        <f t="shared" ref="AO4:AO55" si="13">AN4/AD4</f>
        <v>0.79713603818615753</v>
      </c>
      <c r="AP4" s="12"/>
      <c r="AQ4" s="12">
        <v>0</v>
      </c>
      <c r="AS4" s="30">
        <f t="shared" ref="AS4:AS55" si="14">AR4/AD4</f>
        <v>0</v>
      </c>
      <c r="AU4" s="11">
        <f t="shared" ref="AU4:AU5" si="15">AT4/AD4</f>
        <v>0</v>
      </c>
      <c r="AV4" s="13">
        <v>30</v>
      </c>
      <c r="AW4" s="32">
        <f>AV4/AD4</f>
        <v>7.1599045346062054E-2</v>
      </c>
      <c r="AX4" s="11">
        <v>1</v>
      </c>
      <c r="AY4" s="11">
        <v>0</v>
      </c>
      <c r="AZ4" s="11">
        <v>1</v>
      </c>
      <c r="BA4" s="11">
        <v>1</v>
      </c>
      <c r="BB4" s="11">
        <v>1</v>
      </c>
      <c r="BC4" s="11" t="s">
        <v>160</v>
      </c>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row>
    <row r="5" spans="1:95" ht="60">
      <c r="A5" s="13">
        <f t="shared" ref="A5:A6" si="16">A4+1</f>
        <v>3</v>
      </c>
      <c r="B5" s="2" t="s">
        <v>18</v>
      </c>
      <c r="C5" s="13">
        <v>1</v>
      </c>
      <c r="D5" s="13">
        <v>9</v>
      </c>
      <c r="E5" s="2" t="s">
        <v>197</v>
      </c>
      <c r="F5" s="11">
        <v>57</v>
      </c>
      <c r="G5" s="11">
        <v>42</v>
      </c>
      <c r="H5" s="11">
        <v>0</v>
      </c>
      <c r="I5" s="11">
        <v>24.1</v>
      </c>
      <c r="J5" s="11">
        <v>50</v>
      </c>
      <c r="K5" s="11">
        <f t="shared" si="0"/>
        <v>0.8771929824561403</v>
      </c>
      <c r="L5" s="11">
        <v>7</v>
      </c>
      <c r="M5" s="11">
        <f t="shared" si="1"/>
        <v>0.12280701754385964</v>
      </c>
      <c r="N5" s="11">
        <v>0</v>
      </c>
      <c r="O5" s="11">
        <f t="shared" si="2"/>
        <v>0</v>
      </c>
      <c r="P5" s="11"/>
      <c r="Q5" s="11">
        <f t="shared" si="3"/>
        <v>0</v>
      </c>
      <c r="R5" s="11"/>
      <c r="S5" s="11">
        <f t="shared" si="4"/>
        <v>0</v>
      </c>
      <c r="T5" s="11"/>
      <c r="U5" s="11">
        <f t="shared" si="5"/>
        <v>0</v>
      </c>
      <c r="V5" s="11">
        <v>11</v>
      </c>
      <c r="W5" s="11">
        <f t="shared" si="6"/>
        <v>0.19298245614035087</v>
      </c>
      <c r="X5" s="11">
        <v>43</v>
      </c>
      <c r="Y5" s="11">
        <f t="shared" si="7"/>
        <v>0.75438596491228072</v>
      </c>
      <c r="Z5" s="11">
        <v>3</v>
      </c>
      <c r="AA5" s="11">
        <f t="shared" si="8"/>
        <v>5.2631578947368418E-2</v>
      </c>
      <c r="AB5" s="11">
        <v>0</v>
      </c>
      <c r="AC5" s="11">
        <f t="shared" si="9"/>
        <v>0</v>
      </c>
      <c r="AD5" s="11">
        <v>88</v>
      </c>
      <c r="AE5" s="11">
        <f t="shared" si="10"/>
        <v>1.5438596491228069</v>
      </c>
      <c r="AF5" s="11">
        <v>48</v>
      </c>
      <c r="AG5" s="11">
        <f t="shared" si="11"/>
        <v>0.84210526315789469</v>
      </c>
      <c r="AH5" s="11">
        <v>28</v>
      </c>
      <c r="AI5" s="11">
        <f t="shared" ref="AI5:AI55" si="17">AH5/F5</f>
        <v>0.49122807017543857</v>
      </c>
      <c r="AJ5" s="11">
        <v>2</v>
      </c>
      <c r="AK5" s="30">
        <f t="shared" ref="AK5:AK7" si="18">AJ5/AD5</f>
        <v>2.2727272727272728E-2</v>
      </c>
      <c r="AL5" s="11"/>
      <c r="AM5" s="31">
        <f t="shared" si="12"/>
        <v>0</v>
      </c>
      <c r="AN5" s="11">
        <v>38</v>
      </c>
      <c r="AO5" s="30">
        <f t="shared" si="13"/>
        <v>0.43181818181818182</v>
      </c>
      <c r="AP5" s="11"/>
      <c r="AQ5" s="11">
        <v>0</v>
      </c>
      <c r="AR5" s="11">
        <v>48</v>
      </c>
      <c r="AS5" s="30">
        <f t="shared" si="14"/>
        <v>0.54545454545454541</v>
      </c>
      <c r="AT5" s="11"/>
      <c r="AU5" s="11">
        <f t="shared" si="15"/>
        <v>0</v>
      </c>
      <c r="AV5" s="11">
        <v>0</v>
      </c>
      <c r="AW5" s="11">
        <v>0</v>
      </c>
      <c r="AX5" s="11">
        <v>0</v>
      </c>
      <c r="AY5" s="11">
        <v>0</v>
      </c>
      <c r="AZ5" s="11">
        <v>1</v>
      </c>
      <c r="BA5" s="11">
        <v>1</v>
      </c>
      <c r="BB5" s="11">
        <v>1</v>
      </c>
      <c r="BC5" s="11" t="s">
        <v>165</v>
      </c>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row>
    <row r="6" spans="1:95" ht="63.95" customHeight="1">
      <c r="A6" s="13">
        <f t="shared" si="16"/>
        <v>4</v>
      </c>
      <c r="B6" s="2" t="s">
        <v>587</v>
      </c>
      <c r="C6" s="13">
        <v>0</v>
      </c>
      <c r="D6" s="13">
        <v>9</v>
      </c>
      <c r="E6" s="2" t="s">
        <v>21</v>
      </c>
      <c r="F6" s="11">
        <v>36</v>
      </c>
      <c r="G6" s="11">
        <v>47</v>
      </c>
      <c r="J6" s="11">
        <v>27</v>
      </c>
      <c r="K6" s="11">
        <f t="shared" si="0"/>
        <v>0.75</v>
      </c>
      <c r="L6" s="11">
        <v>7</v>
      </c>
      <c r="M6" s="11">
        <f t="shared" si="1"/>
        <v>0.19444444444444445</v>
      </c>
      <c r="N6" s="11"/>
      <c r="O6" s="11">
        <f t="shared" si="2"/>
        <v>0</v>
      </c>
      <c r="P6" s="11"/>
      <c r="Q6" s="11">
        <f t="shared" si="3"/>
        <v>0</v>
      </c>
      <c r="R6" s="11"/>
      <c r="S6" s="11">
        <f t="shared" si="4"/>
        <v>0</v>
      </c>
      <c r="T6" s="11"/>
      <c r="U6" s="11">
        <f t="shared" si="5"/>
        <v>0</v>
      </c>
      <c r="V6" s="11">
        <v>3</v>
      </c>
      <c r="W6" s="11">
        <f t="shared" si="6"/>
        <v>8.3333333333333329E-2</v>
      </c>
      <c r="X6" s="11">
        <v>24</v>
      </c>
      <c r="Y6" s="11">
        <f t="shared" si="7"/>
        <v>0.66666666666666663</v>
      </c>
      <c r="Z6" s="13">
        <v>7</v>
      </c>
      <c r="AA6" s="11">
        <f t="shared" si="8"/>
        <v>0.19444444444444445</v>
      </c>
      <c r="AB6" s="11">
        <v>2</v>
      </c>
      <c r="AC6" s="11">
        <f t="shared" si="9"/>
        <v>5.5555555555555552E-2</v>
      </c>
      <c r="AD6" s="11">
        <v>76</v>
      </c>
      <c r="AE6" s="11">
        <f t="shared" si="10"/>
        <v>2.1111111111111112</v>
      </c>
      <c r="AF6" s="11">
        <v>30</v>
      </c>
      <c r="AG6" s="11">
        <f t="shared" si="11"/>
        <v>0.83333333333333337</v>
      </c>
      <c r="AH6" s="11">
        <v>22</v>
      </c>
      <c r="AI6" s="11">
        <f t="shared" si="17"/>
        <v>0.61111111111111116</v>
      </c>
      <c r="AJ6" s="11"/>
      <c r="AK6" s="30">
        <f t="shared" si="18"/>
        <v>0</v>
      </c>
      <c r="AL6" s="11"/>
      <c r="AM6" s="31">
        <f t="shared" si="12"/>
        <v>0</v>
      </c>
      <c r="AN6" s="11"/>
      <c r="AO6" s="30">
        <f t="shared" si="13"/>
        <v>0</v>
      </c>
      <c r="AP6" s="11"/>
      <c r="AQ6" s="11">
        <v>0.1</v>
      </c>
      <c r="AS6" s="30">
        <f t="shared" si="14"/>
        <v>0</v>
      </c>
      <c r="AT6" s="11"/>
      <c r="AU6" s="11">
        <v>0.05</v>
      </c>
      <c r="AV6" s="11"/>
      <c r="AW6" s="11">
        <v>0</v>
      </c>
      <c r="AX6" s="11">
        <v>1</v>
      </c>
      <c r="AY6" s="11">
        <v>0</v>
      </c>
      <c r="AZ6" s="11">
        <v>1</v>
      </c>
      <c r="BA6" s="11">
        <v>1</v>
      </c>
      <c r="BB6" s="11">
        <v>1</v>
      </c>
      <c r="BC6" s="11" t="s">
        <v>125</v>
      </c>
      <c r="BD6" s="51"/>
      <c r="BE6" s="51"/>
      <c r="BF6" s="51"/>
      <c r="BG6" s="51"/>
      <c r="BH6" s="51"/>
      <c r="BI6" s="51"/>
      <c r="BJ6" s="51"/>
      <c r="BK6" s="51"/>
      <c r="BL6" s="51"/>
      <c r="BM6" s="51"/>
      <c r="BN6" s="51"/>
      <c r="BO6" s="51"/>
      <c r="BP6" s="51"/>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c r="CQ6" s="51"/>
    </row>
    <row r="7" spans="1:95" ht="41.1" customHeight="1">
      <c r="A7" s="13">
        <v>4</v>
      </c>
      <c r="B7" s="2" t="s">
        <v>588</v>
      </c>
      <c r="C7" s="13">
        <v>0</v>
      </c>
      <c r="D7" s="13">
        <v>5</v>
      </c>
      <c r="F7" s="11">
        <v>22</v>
      </c>
      <c r="G7" s="11">
        <v>43.4</v>
      </c>
      <c r="J7" s="11">
        <v>15</v>
      </c>
      <c r="K7" s="11">
        <f t="shared" si="0"/>
        <v>0.68181818181818177</v>
      </c>
      <c r="L7" s="11">
        <v>4</v>
      </c>
      <c r="M7" s="11">
        <f t="shared" si="1"/>
        <v>0.18181818181818182</v>
      </c>
      <c r="N7" s="11"/>
      <c r="O7" s="11">
        <f t="shared" si="2"/>
        <v>0</v>
      </c>
      <c r="P7" s="11"/>
      <c r="Q7" s="11">
        <f t="shared" si="3"/>
        <v>0</v>
      </c>
      <c r="R7" s="11"/>
      <c r="S7" s="11">
        <f t="shared" si="4"/>
        <v>0</v>
      </c>
      <c r="T7" s="11"/>
      <c r="U7" s="11">
        <f t="shared" si="5"/>
        <v>0</v>
      </c>
      <c r="V7" s="11">
        <v>2</v>
      </c>
      <c r="W7" s="11">
        <f t="shared" si="6"/>
        <v>9.0909090909090912E-2</v>
      </c>
      <c r="X7" s="11">
        <v>17</v>
      </c>
      <c r="Y7" s="11">
        <f t="shared" si="7"/>
        <v>0.77272727272727271</v>
      </c>
      <c r="Z7" s="11">
        <v>3</v>
      </c>
      <c r="AA7" s="11">
        <f t="shared" si="8"/>
        <v>0.13636363636363635</v>
      </c>
      <c r="AB7" s="11">
        <v>0</v>
      </c>
      <c r="AC7" s="11">
        <f t="shared" si="9"/>
        <v>0</v>
      </c>
      <c r="AD7" s="11">
        <v>81</v>
      </c>
      <c r="AE7" s="11">
        <f t="shared" si="10"/>
        <v>3.6818181818181817</v>
      </c>
      <c r="AF7" s="11">
        <v>21</v>
      </c>
      <c r="AG7" s="11">
        <f t="shared" si="11"/>
        <v>0.95454545454545459</v>
      </c>
      <c r="AH7" s="11">
        <v>21</v>
      </c>
      <c r="AI7" s="11">
        <f t="shared" si="17"/>
        <v>0.95454545454545459</v>
      </c>
      <c r="AJ7" s="11"/>
      <c r="AK7" s="30">
        <f t="shared" si="18"/>
        <v>0</v>
      </c>
      <c r="AL7" s="11"/>
      <c r="AM7" s="31">
        <f t="shared" si="12"/>
        <v>0</v>
      </c>
      <c r="AN7" s="11"/>
      <c r="AO7" s="30">
        <f t="shared" si="13"/>
        <v>0</v>
      </c>
      <c r="AP7" s="11"/>
      <c r="AQ7" s="11">
        <v>0.1</v>
      </c>
      <c r="AS7" s="30">
        <f t="shared" si="14"/>
        <v>0</v>
      </c>
      <c r="AT7" s="11"/>
      <c r="AU7" s="11">
        <v>0.05</v>
      </c>
      <c r="AV7" s="11"/>
      <c r="AW7" s="11">
        <v>0</v>
      </c>
      <c r="AX7" s="11">
        <v>1</v>
      </c>
      <c r="AY7" s="11">
        <v>0</v>
      </c>
      <c r="AZ7" s="11">
        <v>1</v>
      </c>
      <c r="BA7" s="11">
        <v>1</v>
      </c>
      <c r="BB7" s="11">
        <v>1</v>
      </c>
      <c r="BC7" s="11" t="s">
        <v>125</v>
      </c>
      <c r="BD7" s="51"/>
      <c r="BE7" s="51"/>
      <c r="BF7" s="51"/>
      <c r="BG7" s="51"/>
      <c r="BH7" s="51"/>
      <c r="BI7" s="51"/>
      <c r="BJ7" s="51"/>
      <c r="BK7" s="51"/>
      <c r="BL7" s="51"/>
      <c r="BM7" s="51"/>
      <c r="BN7" s="51"/>
      <c r="BO7" s="51"/>
      <c r="BP7" s="51"/>
      <c r="BQ7" s="51"/>
      <c r="BR7" s="51"/>
      <c r="BS7" s="51"/>
      <c r="BT7" s="51"/>
      <c r="BU7" s="51"/>
      <c r="BV7" s="51"/>
      <c r="BW7" s="51"/>
      <c r="BX7" s="51"/>
      <c r="BY7" s="51"/>
      <c r="BZ7" s="51"/>
      <c r="CA7" s="51"/>
      <c r="CB7" s="51"/>
      <c r="CC7" s="51"/>
      <c r="CD7" s="51"/>
      <c r="CE7" s="51"/>
      <c r="CF7" s="51"/>
      <c r="CG7" s="51"/>
      <c r="CH7" s="51"/>
      <c r="CI7" s="51"/>
      <c r="CJ7" s="51"/>
      <c r="CK7" s="51"/>
      <c r="CL7" s="51"/>
      <c r="CM7" s="51"/>
      <c r="CN7" s="51"/>
      <c r="CO7" s="51"/>
      <c r="CP7" s="51"/>
      <c r="CQ7" s="51"/>
    </row>
    <row r="8" spans="1:95" ht="60">
      <c r="A8" s="13">
        <v>5</v>
      </c>
      <c r="B8" s="2" t="s">
        <v>22</v>
      </c>
      <c r="C8" s="13">
        <v>2</v>
      </c>
      <c r="D8" s="13">
        <v>24</v>
      </c>
      <c r="E8" s="2" t="s">
        <v>23</v>
      </c>
      <c r="F8" s="11">
        <v>102</v>
      </c>
      <c r="J8" s="11">
        <v>63</v>
      </c>
      <c r="K8" s="11">
        <f t="shared" si="0"/>
        <v>0.61764705882352944</v>
      </c>
      <c r="L8" s="11">
        <v>18</v>
      </c>
      <c r="M8" s="11">
        <f t="shared" si="1"/>
        <v>0.17647058823529413</v>
      </c>
      <c r="N8" s="11">
        <v>18</v>
      </c>
      <c r="O8" s="11">
        <f t="shared" si="2"/>
        <v>0.17647058823529413</v>
      </c>
      <c r="P8" s="11"/>
      <c r="Q8" s="11">
        <f t="shared" si="3"/>
        <v>0</v>
      </c>
      <c r="R8" s="11"/>
      <c r="S8" s="11">
        <f t="shared" si="4"/>
        <v>0</v>
      </c>
      <c r="T8" s="11"/>
      <c r="U8" s="11">
        <f t="shared" si="5"/>
        <v>0</v>
      </c>
      <c r="V8" s="11"/>
      <c r="W8" s="11">
        <f t="shared" si="6"/>
        <v>0</v>
      </c>
      <c r="X8" s="11">
        <v>102</v>
      </c>
      <c r="Y8" s="11">
        <f t="shared" si="7"/>
        <v>1</v>
      </c>
      <c r="Z8" s="11"/>
      <c r="AA8" s="11">
        <f t="shared" si="8"/>
        <v>0</v>
      </c>
      <c r="AB8" s="11"/>
      <c r="AC8" s="11">
        <f t="shared" si="9"/>
        <v>0</v>
      </c>
      <c r="AD8" s="11">
        <v>205</v>
      </c>
      <c r="AE8" s="11">
        <f t="shared" si="10"/>
        <v>2.0098039215686274</v>
      </c>
      <c r="AF8" s="11">
        <v>91</v>
      </c>
      <c r="AG8" s="11">
        <f t="shared" si="11"/>
        <v>0.89215686274509809</v>
      </c>
      <c r="AH8" s="11">
        <v>69</v>
      </c>
      <c r="AI8" s="11">
        <f t="shared" si="17"/>
        <v>0.67647058823529416</v>
      </c>
      <c r="AJ8" s="11"/>
      <c r="AK8" s="30"/>
      <c r="AL8" s="11"/>
      <c r="AM8" s="31"/>
      <c r="AN8" s="11"/>
      <c r="AO8" s="30"/>
      <c r="AP8" s="11"/>
      <c r="AQ8" s="11"/>
      <c r="AS8" s="30"/>
      <c r="AT8" s="11"/>
      <c r="AU8" s="11"/>
      <c r="AV8" s="11"/>
      <c r="AW8" s="11"/>
      <c r="AX8" s="11">
        <v>0</v>
      </c>
      <c r="AY8" s="11">
        <v>1</v>
      </c>
      <c r="AZ8" s="11">
        <v>0</v>
      </c>
      <c r="BA8" s="11">
        <v>1</v>
      </c>
      <c r="BB8" s="11">
        <v>0</v>
      </c>
      <c r="BC8" s="11" t="s">
        <v>191</v>
      </c>
      <c r="BD8" s="51"/>
      <c r="BE8" s="51"/>
      <c r="BF8" s="51"/>
      <c r="BG8" s="51"/>
      <c r="BH8" s="51"/>
      <c r="BI8" s="51"/>
      <c r="BJ8" s="51"/>
      <c r="BK8" s="51"/>
      <c r="BL8" s="51"/>
      <c r="BM8" s="51"/>
      <c r="BN8" s="51"/>
      <c r="BO8" s="51"/>
      <c r="BP8" s="51"/>
      <c r="BQ8" s="51"/>
      <c r="BR8" s="51"/>
      <c r="BS8" s="51"/>
      <c r="BT8" s="51"/>
      <c r="BU8" s="51"/>
      <c r="BV8" s="51"/>
      <c r="BW8" s="51"/>
      <c r="BX8" s="51"/>
      <c r="BY8" s="51"/>
      <c r="BZ8" s="51"/>
      <c r="CA8" s="51"/>
      <c r="CB8" s="51"/>
      <c r="CC8" s="51"/>
      <c r="CD8" s="51"/>
      <c r="CE8" s="51"/>
      <c r="CF8" s="51"/>
      <c r="CG8" s="51"/>
      <c r="CH8" s="51"/>
      <c r="CI8" s="51"/>
      <c r="CJ8" s="51"/>
      <c r="CK8" s="51"/>
      <c r="CL8" s="51"/>
      <c r="CM8" s="51"/>
      <c r="CN8" s="51"/>
      <c r="CO8" s="51"/>
      <c r="CP8" s="51"/>
      <c r="CQ8" s="51"/>
    </row>
    <row r="9" spans="1:95" s="5" customFormat="1" ht="75">
      <c r="A9" s="16">
        <v>6</v>
      </c>
      <c r="B9" s="14" t="s">
        <v>67</v>
      </c>
      <c r="C9" s="16">
        <v>0</v>
      </c>
      <c r="D9" s="16">
        <v>10</v>
      </c>
      <c r="E9" s="14" t="s">
        <v>68</v>
      </c>
      <c r="F9" s="15">
        <v>45</v>
      </c>
      <c r="G9" s="15">
        <v>61</v>
      </c>
      <c r="H9" s="15">
        <v>1</v>
      </c>
      <c r="I9" s="15">
        <v>26</v>
      </c>
      <c r="J9" s="15">
        <v>31</v>
      </c>
      <c r="K9" s="11">
        <f t="shared" si="0"/>
        <v>0.68888888888888888</v>
      </c>
      <c r="L9" s="15">
        <v>14</v>
      </c>
      <c r="M9" s="11">
        <f t="shared" si="1"/>
        <v>0.31111111111111112</v>
      </c>
      <c r="N9" s="15"/>
      <c r="O9" s="11">
        <f t="shared" si="2"/>
        <v>0</v>
      </c>
      <c r="P9" s="15"/>
      <c r="Q9" s="11">
        <f t="shared" si="3"/>
        <v>0</v>
      </c>
      <c r="R9" s="15"/>
      <c r="S9" s="11">
        <f t="shared" si="4"/>
        <v>0</v>
      </c>
      <c r="T9" s="15"/>
      <c r="U9" s="11">
        <f t="shared" si="5"/>
        <v>0</v>
      </c>
      <c r="V9" s="11"/>
      <c r="W9" s="11">
        <f t="shared" si="6"/>
        <v>0</v>
      </c>
      <c r="X9" s="11"/>
      <c r="Y9" s="11">
        <f t="shared" si="7"/>
        <v>0</v>
      </c>
      <c r="Z9" s="11"/>
      <c r="AA9" s="11">
        <f t="shared" si="8"/>
        <v>0</v>
      </c>
      <c r="AB9" s="11"/>
      <c r="AC9" s="11">
        <f t="shared" si="9"/>
        <v>0</v>
      </c>
      <c r="AD9" s="15"/>
      <c r="AE9" s="11"/>
      <c r="AF9" s="15"/>
      <c r="AG9" s="11"/>
      <c r="AH9" s="15"/>
      <c r="AI9" s="11"/>
      <c r="AJ9" s="15"/>
      <c r="AK9" s="15">
        <v>0.02</v>
      </c>
      <c r="AL9" s="15"/>
      <c r="AM9" s="31">
        <v>0</v>
      </c>
      <c r="AN9" s="15"/>
      <c r="AO9" s="30">
        <v>0</v>
      </c>
      <c r="AP9" s="15"/>
      <c r="AQ9" s="15">
        <v>0.02</v>
      </c>
      <c r="AR9" s="15"/>
      <c r="AS9" s="30">
        <v>0</v>
      </c>
      <c r="AT9" s="15"/>
      <c r="AU9" s="15">
        <v>0</v>
      </c>
      <c r="AV9" s="15"/>
      <c r="AW9" s="15">
        <v>0.01</v>
      </c>
      <c r="AX9" s="15">
        <v>0</v>
      </c>
      <c r="AY9" s="15"/>
      <c r="AZ9" s="15">
        <v>1</v>
      </c>
      <c r="BA9" s="15">
        <v>1</v>
      </c>
      <c r="BB9" s="15">
        <v>1</v>
      </c>
      <c r="BC9" s="15" t="s">
        <v>202</v>
      </c>
      <c r="BD9" s="52"/>
      <c r="BE9" s="52"/>
      <c r="BF9" s="52"/>
      <c r="BG9" s="52"/>
      <c r="BH9" s="52"/>
      <c r="BI9" s="52"/>
      <c r="BJ9" s="52"/>
      <c r="BK9" s="52"/>
      <c r="BL9" s="52"/>
      <c r="BM9" s="52"/>
      <c r="BN9" s="52"/>
      <c r="BO9" s="52"/>
      <c r="BP9" s="52"/>
      <c r="BQ9" s="52"/>
      <c r="BR9" s="52"/>
      <c r="BS9" s="52"/>
      <c r="BT9" s="52"/>
      <c r="BU9" s="52"/>
      <c r="BV9" s="52"/>
      <c r="BW9" s="52"/>
      <c r="BX9" s="52"/>
      <c r="BY9" s="52"/>
      <c r="BZ9" s="52"/>
      <c r="CA9" s="52"/>
      <c r="CB9" s="52"/>
      <c r="CC9" s="52"/>
      <c r="CD9" s="52"/>
      <c r="CE9" s="52"/>
      <c r="CF9" s="52"/>
      <c r="CG9" s="52"/>
      <c r="CH9" s="52"/>
      <c r="CI9" s="52"/>
      <c r="CJ9" s="52"/>
      <c r="CK9" s="52"/>
      <c r="CL9" s="52"/>
      <c r="CM9" s="52"/>
      <c r="CN9" s="52"/>
      <c r="CO9" s="52"/>
      <c r="CP9" s="52"/>
      <c r="CQ9" s="52"/>
    </row>
    <row r="10" spans="1:95" s="5" customFormat="1" ht="30">
      <c r="A10" s="16">
        <v>7</v>
      </c>
      <c r="B10" s="14" t="s">
        <v>204</v>
      </c>
      <c r="C10" s="16">
        <v>0</v>
      </c>
      <c r="D10" s="16">
        <v>8</v>
      </c>
      <c r="E10" s="14" t="s">
        <v>205</v>
      </c>
      <c r="F10" s="15">
        <v>17</v>
      </c>
      <c r="G10" s="15">
        <v>48</v>
      </c>
      <c r="H10" s="15"/>
      <c r="I10" s="15"/>
      <c r="J10" s="15">
        <v>9</v>
      </c>
      <c r="K10" s="11">
        <f t="shared" si="0"/>
        <v>0.52941176470588236</v>
      </c>
      <c r="L10" s="15">
        <v>6</v>
      </c>
      <c r="M10" s="11">
        <f t="shared" si="1"/>
        <v>0.35294117647058826</v>
      </c>
      <c r="N10" s="15">
        <v>2</v>
      </c>
      <c r="O10" s="11">
        <f t="shared" si="2"/>
        <v>0.11764705882352941</v>
      </c>
      <c r="P10" s="15"/>
      <c r="Q10" s="11">
        <f t="shared" si="3"/>
        <v>0</v>
      </c>
      <c r="R10" s="15"/>
      <c r="S10" s="11">
        <f t="shared" si="4"/>
        <v>0</v>
      </c>
      <c r="T10" s="15"/>
      <c r="U10" s="11">
        <f t="shared" si="5"/>
        <v>0</v>
      </c>
      <c r="V10" s="11"/>
      <c r="W10" s="11">
        <f t="shared" si="6"/>
        <v>0</v>
      </c>
      <c r="X10" s="11">
        <v>15</v>
      </c>
      <c r="Y10" s="11">
        <f t="shared" si="7"/>
        <v>0.88235294117647056</v>
      </c>
      <c r="Z10" s="11"/>
      <c r="AA10" s="11">
        <f t="shared" si="8"/>
        <v>0</v>
      </c>
      <c r="AB10" s="11">
        <v>2</v>
      </c>
      <c r="AC10" s="11">
        <f t="shared" si="9"/>
        <v>0.11764705882352941</v>
      </c>
      <c r="AD10" s="15">
        <v>43</v>
      </c>
      <c r="AE10" s="11">
        <f t="shared" si="10"/>
        <v>2.5294117647058822</v>
      </c>
      <c r="AF10" s="15">
        <v>17</v>
      </c>
      <c r="AG10" s="11">
        <f t="shared" si="11"/>
        <v>1</v>
      </c>
      <c r="AH10" s="15"/>
      <c r="AI10" s="11"/>
      <c r="AJ10" s="15"/>
      <c r="AK10" s="13"/>
      <c r="AL10" s="15"/>
      <c r="AM10" s="31"/>
      <c r="AN10" s="15"/>
      <c r="AO10" s="30"/>
      <c r="AP10" s="15"/>
      <c r="AQ10" s="15"/>
      <c r="AR10" s="15"/>
      <c r="AS10" s="30"/>
      <c r="AT10" s="15"/>
      <c r="AU10" s="15"/>
      <c r="AV10" s="15"/>
      <c r="AW10" s="15"/>
      <c r="AX10" s="15">
        <v>1</v>
      </c>
      <c r="AY10" s="15"/>
      <c r="AZ10" s="15">
        <v>1</v>
      </c>
      <c r="BA10" s="15">
        <v>1</v>
      </c>
      <c r="BB10" s="15">
        <v>1</v>
      </c>
      <c r="BC10" s="15" t="s">
        <v>208</v>
      </c>
      <c r="BD10" s="52"/>
      <c r="BE10" s="52"/>
      <c r="BF10" s="52"/>
      <c r="BG10" s="52"/>
      <c r="BH10" s="52"/>
      <c r="BI10" s="52"/>
      <c r="BJ10" s="52"/>
      <c r="BK10" s="52"/>
      <c r="BL10" s="52"/>
      <c r="BM10" s="52"/>
      <c r="BN10" s="52"/>
      <c r="BO10" s="52"/>
      <c r="BP10" s="52"/>
      <c r="BQ10" s="52"/>
      <c r="BR10" s="52"/>
      <c r="BS10" s="52"/>
      <c r="BT10" s="52"/>
      <c r="BU10" s="52"/>
      <c r="BV10" s="52"/>
      <c r="BW10" s="52"/>
      <c r="BX10" s="52"/>
      <c r="BY10" s="52"/>
      <c r="BZ10" s="52"/>
      <c r="CA10" s="52"/>
      <c r="CB10" s="52"/>
      <c r="CC10" s="52"/>
      <c r="CD10" s="52"/>
      <c r="CE10" s="52"/>
      <c r="CF10" s="52"/>
      <c r="CG10" s="52"/>
      <c r="CH10" s="52"/>
      <c r="CI10" s="52"/>
      <c r="CJ10" s="52"/>
      <c r="CK10" s="52"/>
      <c r="CL10" s="52"/>
      <c r="CM10" s="52"/>
      <c r="CN10" s="52"/>
      <c r="CO10" s="52"/>
      <c r="CP10" s="52"/>
      <c r="CQ10" s="52"/>
    </row>
    <row r="11" spans="1:95" ht="45">
      <c r="A11" s="13">
        <v>8</v>
      </c>
      <c r="B11" s="14" t="s">
        <v>40</v>
      </c>
      <c r="C11" s="13">
        <v>1</v>
      </c>
      <c r="D11" s="13">
        <v>8</v>
      </c>
      <c r="E11" s="14" t="s">
        <v>41</v>
      </c>
      <c r="F11" s="13">
        <v>39</v>
      </c>
      <c r="G11" s="11">
        <v>42</v>
      </c>
      <c r="H11" s="11">
        <v>1</v>
      </c>
      <c r="I11" s="11">
        <v>25</v>
      </c>
      <c r="J11" s="13">
        <v>22</v>
      </c>
      <c r="K11" s="11">
        <f t="shared" si="0"/>
        <v>0.5641025641025641</v>
      </c>
      <c r="L11" s="13">
        <v>16</v>
      </c>
      <c r="M11" s="11">
        <f t="shared" si="1"/>
        <v>0.41025641025641024</v>
      </c>
      <c r="N11" s="13">
        <v>1</v>
      </c>
      <c r="O11" s="11">
        <f t="shared" si="2"/>
        <v>2.564102564102564E-2</v>
      </c>
      <c r="P11" s="13">
        <v>10</v>
      </c>
      <c r="Q11" s="11">
        <f t="shared" si="3"/>
        <v>0.25641025641025639</v>
      </c>
      <c r="R11" s="13">
        <v>13</v>
      </c>
      <c r="S11" s="11">
        <f t="shared" si="4"/>
        <v>0.33333333333333331</v>
      </c>
      <c r="T11" s="13">
        <v>10</v>
      </c>
      <c r="U11" s="11">
        <f t="shared" si="5"/>
        <v>0.25641025641025639</v>
      </c>
      <c r="V11" s="13">
        <v>6</v>
      </c>
      <c r="W11" s="11">
        <f t="shared" si="6"/>
        <v>0.15384615384615385</v>
      </c>
      <c r="X11" s="13">
        <v>33</v>
      </c>
      <c r="Y11" s="11">
        <f t="shared" si="7"/>
        <v>0.84615384615384615</v>
      </c>
      <c r="AA11" s="11">
        <f t="shared" si="8"/>
        <v>0</v>
      </c>
      <c r="AC11" s="11">
        <f t="shared" si="9"/>
        <v>0</v>
      </c>
      <c r="AD11" s="15"/>
      <c r="AF11" s="15">
        <v>36</v>
      </c>
      <c r="AG11" s="11">
        <f t="shared" si="11"/>
        <v>0.92307692307692313</v>
      </c>
      <c r="AH11" s="13">
        <v>33</v>
      </c>
      <c r="AI11" s="11">
        <f t="shared" si="17"/>
        <v>0.84615384615384615</v>
      </c>
      <c r="AM11" s="31"/>
      <c r="AO11" s="30"/>
      <c r="AS11" s="30"/>
      <c r="AX11" s="13">
        <v>1</v>
      </c>
      <c r="AZ11" s="13">
        <v>1</v>
      </c>
      <c r="BA11" s="13">
        <v>1</v>
      </c>
      <c r="BB11" s="13">
        <v>1</v>
      </c>
      <c r="BC11" s="13" t="s">
        <v>143</v>
      </c>
      <c r="BD11" s="51"/>
      <c r="BE11" s="51"/>
      <c r="BF11" s="51"/>
      <c r="BG11" s="51"/>
      <c r="BH11" s="51"/>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row>
    <row r="12" spans="1:95" ht="45">
      <c r="A12" s="13">
        <v>9</v>
      </c>
      <c r="B12" s="14" t="s">
        <v>48</v>
      </c>
      <c r="C12" s="13">
        <v>0</v>
      </c>
      <c r="D12" s="13">
        <v>4</v>
      </c>
      <c r="E12" s="2" t="s">
        <v>45</v>
      </c>
      <c r="F12" s="13">
        <v>49</v>
      </c>
      <c r="G12" s="11">
        <v>28.5</v>
      </c>
      <c r="J12" s="13">
        <v>46</v>
      </c>
      <c r="K12" s="11">
        <f t="shared" si="0"/>
        <v>0.93877551020408168</v>
      </c>
      <c r="L12" s="13">
        <v>3</v>
      </c>
      <c r="M12" s="11">
        <f t="shared" si="1"/>
        <v>6.1224489795918366E-2</v>
      </c>
      <c r="O12" s="11">
        <f t="shared" si="2"/>
        <v>0</v>
      </c>
      <c r="P12" s="13">
        <v>17</v>
      </c>
      <c r="Q12" s="11">
        <f t="shared" si="3"/>
        <v>0.34693877551020408</v>
      </c>
      <c r="R12" s="13">
        <v>17</v>
      </c>
      <c r="S12" s="11">
        <f t="shared" si="4"/>
        <v>0.34693877551020408</v>
      </c>
      <c r="T12" s="13">
        <v>15</v>
      </c>
      <c r="U12" s="11">
        <f t="shared" si="5"/>
        <v>0.30612244897959184</v>
      </c>
      <c r="W12" s="11">
        <f t="shared" si="6"/>
        <v>0</v>
      </c>
      <c r="X12" s="13">
        <v>49</v>
      </c>
      <c r="Y12" s="11">
        <f t="shared" si="7"/>
        <v>1</v>
      </c>
      <c r="AA12" s="11">
        <f t="shared" si="8"/>
        <v>0</v>
      </c>
      <c r="AC12" s="11">
        <f t="shared" si="9"/>
        <v>0</v>
      </c>
      <c r="AD12" s="11">
        <v>145</v>
      </c>
      <c r="AE12" s="11">
        <f t="shared" si="10"/>
        <v>2.9591836734693877</v>
      </c>
      <c r="AF12" s="11">
        <v>45</v>
      </c>
      <c r="AG12" s="11">
        <f t="shared" si="11"/>
        <v>0.91836734693877553</v>
      </c>
      <c r="AH12" s="13">
        <v>34</v>
      </c>
      <c r="AI12" s="11">
        <f t="shared" si="17"/>
        <v>0.69387755102040816</v>
      </c>
      <c r="AJ12" s="13">
        <v>1</v>
      </c>
      <c r="AK12" s="13">
        <f>AJ12/AD12</f>
        <v>6.8965517241379309E-3</v>
      </c>
      <c r="AL12" s="13">
        <v>8</v>
      </c>
      <c r="AM12" s="31">
        <f t="shared" si="12"/>
        <v>5.5172413793103448E-2</v>
      </c>
      <c r="AN12" s="11">
        <v>46</v>
      </c>
      <c r="AO12" s="30">
        <f t="shared" si="13"/>
        <v>0.31724137931034485</v>
      </c>
      <c r="AQ12" s="13">
        <v>0</v>
      </c>
      <c r="AR12" s="11">
        <v>89</v>
      </c>
      <c r="AS12" s="30">
        <f t="shared" si="14"/>
        <v>0.61379310344827587</v>
      </c>
      <c r="AT12" s="13">
        <v>1</v>
      </c>
      <c r="AU12" s="11">
        <f t="shared" ref="AU12" si="19">AT12/AD12</f>
        <v>6.8965517241379309E-3</v>
      </c>
      <c r="AW12" s="13">
        <v>0</v>
      </c>
      <c r="AX12" s="13">
        <v>1</v>
      </c>
      <c r="AZ12" s="13">
        <v>1</v>
      </c>
      <c r="BA12" s="13">
        <v>1</v>
      </c>
      <c r="BB12" s="13">
        <v>1</v>
      </c>
      <c r="BC12" s="13" t="s">
        <v>143</v>
      </c>
      <c r="BD12" s="51"/>
      <c r="BE12" s="51"/>
      <c r="BF12" s="51"/>
      <c r="BG12" s="51"/>
      <c r="BH12" s="51"/>
      <c r="BI12" s="51"/>
      <c r="BJ12" s="51"/>
      <c r="BK12" s="51"/>
      <c r="BL12" s="51"/>
      <c r="BM12" s="51"/>
      <c r="BN12" s="51"/>
      <c r="BO12" s="51"/>
      <c r="BP12" s="51"/>
      <c r="BQ12" s="51"/>
      <c r="BR12" s="51"/>
      <c r="BS12" s="51"/>
      <c r="BT12" s="51"/>
      <c r="BU12" s="51"/>
      <c r="BV12" s="51"/>
      <c r="BW12" s="51"/>
      <c r="BX12" s="51"/>
      <c r="BY12" s="51"/>
      <c r="BZ12" s="51"/>
      <c r="CA12" s="51"/>
      <c r="CB12" s="51"/>
      <c r="CC12" s="51"/>
      <c r="CD12" s="51"/>
      <c r="CE12" s="51"/>
      <c r="CF12" s="51"/>
      <c r="CG12" s="51"/>
      <c r="CH12" s="51"/>
      <c r="CI12" s="51"/>
      <c r="CJ12" s="51"/>
      <c r="CK12" s="51"/>
      <c r="CL12" s="51"/>
      <c r="CM12" s="51"/>
      <c r="CN12" s="51"/>
      <c r="CO12" s="51"/>
      <c r="CP12" s="51"/>
      <c r="CQ12" s="51"/>
    </row>
    <row r="13" spans="1:95" ht="45">
      <c r="A13" s="13">
        <v>10</v>
      </c>
      <c r="B13" s="14" t="s">
        <v>595</v>
      </c>
      <c r="C13" s="13">
        <v>0</v>
      </c>
      <c r="D13" s="13">
        <v>13</v>
      </c>
      <c r="E13" s="2" t="s">
        <v>50</v>
      </c>
      <c r="F13" s="13">
        <v>47</v>
      </c>
      <c r="G13" s="11">
        <v>49</v>
      </c>
      <c r="H13" s="11">
        <v>0</v>
      </c>
      <c r="I13" s="11">
        <v>24.1</v>
      </c>
      <c r="J13" s="13">
        <v>31</v>
      </c>
      <c r="K13" s="11">
        <f t="shared" si="0"/>
        <v>0.65957446808510634</v>
      </c>
      <c r="L13" s="13">
        <v>14</v>
      </c>
      <c r="M13" s="11">
        <f t="shared" si="1"/>
        <v>0.2978723404255319</v>
      </c>
      <c r="O13" s="11">
        <f t="shared" si="2"/>
        <v>0</v>
      </c>
      <c r="P13" s="13">
        <v>6</v>
      </c>
      <c r="Q13" s="11">
        <f t="shared" si="3"/>
        <v>0.1276595744680851</v>
      </c>
      <c r="R13" s="13">
        <v>23</v>
      </c>
      <c r="S13" s="11">
        <f t="shared" si="4"/>
        <v>0.48936170212765956</v>
      </c>
      <c r="T13" s="13">
        <v>17</v>
      </c>
      <c r="U13" s="11">
        <f t="shared" si="5"/>
        <v>0.36170212765957449</v>
      </c>
      <c r="W13" s="11">
        <f t="shared" si="6"/>
        <v>0</v>
      </c>
      <c r="X13" s="13">
        <v>38</v>
      </c>
      <c r="Y13" s="11">
        <f t="shared" si="7"/>
        <v>0.80851063829787229</v>
      </c>
      <c r="Z13" s="13">
        <v>8</v>
      </c>
      <c r="AA13" s="11">
        <f t="shared" si="8"/>
        <v>0.1702127659574468</v>
      </c>
      <c r="AB13" s="13">
        <v>1</v>
      </c>
      <c r="AC13" s="11">
        <f t="shared" si="9"/>
        <v>2.1276595744680851E-2</v>
      </c>
      <c r="AD13" s="11">
        <v>146</v>
      </c>
      <c r="AE13" s="11">
        <f t="shared" si="10"/>
        <v>3.1063829787234041</v>
      </c>
      <c r="AF13" s="11">
        <v>43</v>
      </c>
      <c r="AG13" s="11">
        <f t="shared" si="11"/>
        <v>0.91489361702127658</v>
      </c>
      <c r="AH13" s="13">
        <v>31</v>
      </c>
      <c r="AI13" s="11">
        <f t="shared" si="17"/>
        <v>0.65957446808510634</v>
      </c>
      <c r="AM13" s="31"/>
      <c r="AO13" s="30"/>
      <c r="AS13" s="30"/>
      <c r="AX13" s="13">
        <v>1</v>
      </c>
      <c r="AZ13" s="13">
        <v>1</v>
      </c>
      <c r="BA13" s="13">
        <v>1</v>
      </c>
      <c r="BB13" s="13">
        <v>1</v>
      </c>
      <c r="BC13" s="13" t="s">
        <v>143</v>
      </c>
      <c r="BD13" s="51"/>
      <c r="BE13" s="51"/>
      <c r="BF13" s="51"/>
      <c r="BG13" s="51"/>
      <c r="BH13" s="51"/>
      <c r="BI13" s="51"/>
      <c r="BJ13" s="51"/>
      <c r="BK13" s="51"/>
      <c r="BL13" s="51"/>
      <c r="BM13" s="51"/>
      <c r="BN13" s="51"/>
      <c r="BO13" s="51"/>
      <c r="BP13" s="51"/>
      <c r="BQ13" s="51"/>
      <c r="BR13" s="51"/>
      <c r="BS13" s="51"/>
      <c r="BT13" s="51"/>
      <c r="BU13" s="51"/>
      <c r="BV13" s="51"/>
      <c r="BW13" s="51"/>
      <c r="BX13" s="51"/>
      <c r="BY13" s="51"/>
      <c r="BZ13" s="51"/>
      <c r="CA13" s="51"/>
      <c r="CB13" s="51"/>
      <c r="CC13" s="51"/>
      <c r="CD13" s="51"/>
      <c r="CE13" s="51"/>
      <c r="CF13" s="51"/>
      <c r="CG13" s="51"/>
      <c r="CH13" s="51"/>
      <c r="CI13" s="51"/>
      <c r="CJ13" s="51"/>
      <c r="CK13" s="51"/>
      <c r="CL13" s="51"/>
      <c r="CM13" s="51"/>
      <c r="CN13" s="51"/>
      <c r="CO13" s="51"/>
      <c r="CP13" s="51"/>
      <c r="CQ13" s="51"/>
    </row>
    <row r="14" spans="1:95">
      <c r="A14" s="13">
        <v>10</v>
      </c>
      <c r="B14" s="14" t="s">
        <v>596</v>
      </c>
      <c r="C14" s="13">
        <v>3</v>
      </c>
      <c r="D14" s="13">
        <v>13</v>
      </c>
      <c r="F14" s="13">
        <v>48</v>
      </c>
      <c r="G14" s="11">
        <v>46</v>
      </c>
      <c r="H14" s="11">
        <v>0</v>
      </c>
      <c r="I14" s="11">
        <v>24.2</v>
      </c>
      <c r="J14" s="13">
        <v>33</v>
      </c>
      <c r="K14" s="11">
        <f t="shared" si="0"/>
        <v>0.6875</v>
      </c>
      <c r="L14" s="13">
        <v>14</v>
      </c>
      <c r="M14" s="11">
        <f t="shared" si="1"/>
        <v>0.29166666666666669</v>
      </c>
      <c r="O14" s="11">
        <f t="shared" si="2"/>
        <v>0</v>
      </c>
      <c r="P14" s="13">
        <v>1</v>
      </c>
      <c r="Q14" s="11">
        <f t="shared" si="3"/>
        <v>2.0833333333333332E-2</v>
      </c>
      <c r="R14" s="13">
        <v>24</v>
      </c>
      <c r="S14" s="11">
        <f t="shared" si="4"/>
        <v>0.5</v>
      </c>
      <c r="T14" s="13">
        <v>22</v>
      </c>
      <c r="U14" s="11">
        <f t="shared" si="5"/>
        <v>0.45833333333333331</v>
      </c>
      <c r="W14" s="11">
        <f t="shared" si="6"/>
        <v>0</v>
      </c>
      <c r="X14" s="13">
        <v>40</v>
      </c>
      <c r="Y14" s="11">
        <f t="shared" si="7"/>
        <v>0.83333333333333337</v>
      </c>
      <c r="Z14" s="13">
        <v>6</v>
      </c>
      <c r="AA14" s="11">
        <f t="shared" si="8"/>
        <v>0.125</v>
      </c>
      <c r="AB14" s="13">
        <v>2</v>
      </c>
      <c r="AC14" s="11">
        <f t="shared" si="9"/>
        <v>4.1666666666666664E-2</v>
      </c>
      <c r="AD14" s="11">
        <v>151</v>
      </c>
      <c r="AE14" s="11">
        <f t="shared" si="10"/>
        <v>3.1458333333333335</v>
      </c>
      <c r="AF14" s="11">
        <v>48</v>
      </c>
      <c r="AG14" s="11">
        <f t="shared" si="11"/>
        <v>1</v>
      </c>
      <c r="AH14" s="13">
        <v>44</v>
      </c>
      <c r="AI14" s="11">
        <f t="shared" si="17"/>
        <v>0.91666666666666663</v>
      </c>
      <c r="AM14" s="31"/>
      <c r="AO14" s="30"/>
      <c r="AS14" s="30"/>
      <c r="AX14" s="13">
        <v>1</v>
      </c>
      <c r="AZ14" s="13">
        <v>1</v>
      </c>
      <c r="BA14" s="13">
        <v>1</v>
      </c>
      <c r="BB14" s="13">
        <v>1</v>
      </c>
      <c r="BC14" s="13" t="s">
        <v>143</v>
      </c>
    </row>
    <row r="15" spans="1:95" ht="45">
      <c r="A15" s="13">
        <v>11</v>
      </c>
      <c r="B15" s="14" t="s">
        <v>53</v>
      </c>
      <c r="C15" s="13">
        <v>0</v>
      </c>
      <c r="D15" s="13">
        <v>6</v>
      </c>
      <c r="E15" s="2" t="s">
        <v>54</v>
      </c>
      <c r="F15" s="13">
        <v>40</v>
      </c>
      <c r="G15" s="11">
        <v>42</v>
      </c>
      <c r="H15" s="11">
        <v>1</v>
      </c>
      <c r="I15" s="11">
        <v>26</v>
      </c>
      <c r="J15" s="13">
        <v>30</v>
      </c>
      <c r="K15" s="11">
        <f t="shared" si="0"/>
        <v>0.75</v>
      </c>
      <c r="L15" s="13">
        <v>7</v>
      </c>
      <c r="M15" s="11">
        <f t="shared" si="1"/>
        <v>0.17499999999999999</v>
      </c>
      <c r="N15" s="13">
        <v>3</v>
      </c>
      <c r="O15" s="11">
        <f t="shared" si="2"/>
        <v>7.4999999999999997E-2</v>
      </c>
      <c r="P15" s="13">
        <v>11</v>
      </c>
      <c r="Q15" s="11">
        <f t="shared" si="3"/>
        <v>0.27500000000000002</v>
      </c>
      <c r="R15" s="13">
        <v>16</v>
      </c>
      <c r="S15" s="11">
        <f t="shared" si="4"/>
        <v>0.4</v>
      </c>
      <c r="T15" s="13">
        <v>12</v>
      </c>
      <c r="U15" s="11">
        <f t="shared" si="5"/>
        <v>0.3</v>
      </c>
      <c r="V15" s="13">
        <v>2</v>
      </c>
      <c r="W15" s="11">
        <f t="shared" si="6"/>
        <v>0.05</v>
      </c>
      <c r="X15" s="13">
        <v>31</v>
      </c>
      <c r="Y15" s="11">
        <f t="shared" si="7"/>
        <v>0.77500000000000002</v>
      </c>
      <c r="Z15" s="13">
        <v>6</v>
      </c>
      <c r="AA15" s="11">
        <f t="shared" si="8"/>
        <v>0.15</v>
      </c>
      <c r="AC15" s="11">
        <f t="shared" si="9"/>
        <v>0</v>
      </c>
      <c r="AD15" s="11">
        <v>173</v>
      </c>
      <c r="AE15" s="11">
        <f t="shared" si="10"/>
        <v>4.3250000000000002</v>
      </c>
      <c r="AF15" s="11">
        <v>38</v>
      </c>
      <c r="AG15" s="11">
        <f t="shared" si="11"/>
        <v>0.95</v>
      </c>
      <c r="AH15" s="13">
        <v>20</v>
      </c>
      <c r="AI15" s="11">
        <f t="shared" si="17"/>
        <v>0.5</v>
      </c>
      <c r="AJ15" s="13">
        <v>2</v>
      </c>
      <c r="AK15" s="13">
        <f>AJ15/AD15</f>
        <v>1.1560693641618497E-2</v>
      </c>
      <c r="AL15" s="13">
        <v>15</v>
      </c>
      <c r="AM15" s="31">
        <f t="shared" si="12"/>
        <v>8.6705202312138727E-2</v>
      </c>
      <c r="AN15" s="13">
        <v>46</v>
      </c>
      <c r="AO15" s="30">
        <f t="shared" si="13"/>
        <v>0.26589595375722541</v>
      </c>
      <c r="AP15" s="13">
        <v>24</v>
      </c>
      <c r="AQ15" s="13">
        <f>AP15/AD15</f>
        <v>0.13872832369942195</v>
      </c>
      <c r="AR15" s="11">
        <v>83</v>
      </c>
      <c r="AS15" s="30">
        <f>AR15/AD15</f>
        <v>0.47976878612716761</v>
      </c>
      <c r="AT15" s="13">
        <v>0</v>
      </c>
      <c r="AU15" s="13">
        <v>0</v>
      </c>
      <c r="AV15" s="13">
        <v>2</v>
      </c>
      <c r="AW15" s="13">
        <f>AV15/AD15</f>
        <v>1.1560693641618497E-2</v>
      </c>
      <c r="AX15" s="13">
        <v>0</v>
      </c>
      <c r="AZ15" s="13">
        <v>1</v>
      </c>
      <c r="BA15" s="13">
        <v>1</v>
      </c>
      <c r="BB15" s="13">
        <v>0</v>
      </c>
      <c r="BC15" s="11" t="s">
        <v>235</v>
      </c>
    </row>
    <row r="16" spans="1:95" ht="45">
      <c r="A16" s="13">
        <v>12</v>
      </c>
      <c r="B16" s="14" t="s">
        <v>239</v>
      </c>
      <c r="C16" s="13">
        <v>2</v>
      </c>
      <c r="D16" s="13">
        <v>16</v>
      </c>
      <c r="E16" s="2" t="s">
        <v>240</v>
      </c>
      <c r="F16" s="13">
        <v>60</v>
      </c>
      <c r="G16" s="11">
        <v>47</v>
      </c>
      <c r="H16" s="11">
        <v>0</v>
      </c>
      <c r="I16" s="11">
        <v>24</v>
      </c>
      <c r="J16" s="13">
        <v>45</v>
      </c>
      <c r="K16" s="11">
        <f t="shared" si="0"/>
        <v>0.75</v>
      </c>
      <c r="L16" s="13">
        <v>1</v>
      </c>
      <c r="M16" s="11">
        <f t="shared" si="1"/>
        <v>1.6666666666666666E-2</v>
      </c>
      <c r="N16" s="13">
        <v>11</v>
      </c>
      <c r="O16" s="11">
        <f t="shared" si="2"/>
        <v>0.18333333333333332</v>
      </c>
      <c r="P16" s="13">
        <v>1</v>
      </c>
      <c r="Q16" s="11">
        <f t="shared" si="3"/>
        <v>1.6666666666666666E-2</v>
      </c>
      <c r="R16" s="13">
        <v>31</v>
      </c>
      <c r="S16" s="11">
        <f t="shared" si="4"/>
        <v>0.51666666666666672</v>
      </c>
      <c r="T16" s="13">
        <v>25</v>
      </c>
      <c r="U16" s="11">
        <f t="shared" si="5"/>
        <v>0.41666666666666669</v>
      </c>
      <c r="V16" s="13">
        <v>3</v>
      </c>
      <c r="W16" s="11">
        <f t="shared" si="6"/>
        <v>0.05</v>
      </c>
      <c r="X16" s="13">
        <v>47</v>
      </c>
      <c r="Y16" s="11">
        <f t="shared" si="7"/>
        <v>0.78333333333333333</v>
      </c>
      <c r="Z16" s="13">
        <v>10</v>
      </c>
      <c r="AA16" s="11">
        <f t="shared" si="8"/>
        <v>0.16666666666666666</v>
      </c>
      <c r="AC16" s="11">
        <f t="shared" si="9"/>
        <v>0</v>
      </c>
      <c r="AD16" s="11">
        <f>AJ16+AL16+AN16+AP16+AR16+AT16+AV16</f>
        <v>59</v>
      </c>
      <c r="AE16" s="11">
        <f t="shared" si="10"/>
        <v>0.98333333333333328</v>
      </c>
      <c r="AF16" s="11">
        <v>55</v>
      </c>
      <c r="AG16" s="11">
        <f t="shared" si="11"/>
        <v>0.91666666666666663</v>
      </c>
      <c r="AH16" s="13">
        <v>50</v>
      </c>
      <c r="AI16" s="11">
        <f t="shared" si="17"/>
        <v>0.83333333333333337</v>
      </c>
      <c r="AJ16" s="13">
        <v>5</v>
      </c>
      <c r="AK16" s="13">
        <f>AJ16/AD16</f>
        <v>8.4745762711864403E-2</v>
      </c>
      <c r="AL16" s="13">
        <v>54</v>
      </c>
      <c r="AM16" s="31">
        <f t="shared" si="12"/>
        <v>0.9152542372881356</v>
      </c>
      <c r="AO16" s="30">
        <f t="shared" si="13"/>
        <v>0</v>
      </c>
      <c r="AQ16" s="13">
        <v>0</v>
      </c>
      <c r="AS16" s="30">
        <v>0</v>
      </c>
      <c r="AU16" s="13">
        <v>0</v>
      </c>
      <c r="AW16" s="13">
        <v>0</v>
      </c>
      <c r="AX16" s="13">
        <v>1</v>
      </c>
      <c r="AZ16" s="13">
        <v>1</v>
      </c>
      <c r="BA16" s="13">
        <v>1</v>
      </c>
      <c r="BB16" s="13">
        <v>1</v>
      </c>
      <c r="BC16" s="13" t="s">
        <v>143</v>
      </c>
    </row>
    <row r="17" spans="1:55" ht="45">
      <c r="A17" s="13">
        <v>13</v>
      </c>
      <c r="B17" s="14" t="s">
        <v>79</v>
      </c>
      <c r="C17" s="13">
        <v>1</v>
      </c>
      <c r="D17" s="13">
        <v>35</v>
      </c>
      <c r="E17" s="2" t="s">
        <v>80</v>
      </c>
      <c r="F17" s="13">
        <v>188</v>
      </c>
      <c r="G17" s="11">
        <v>38</v>
      </c>
      <c r="H17" s="11">
        <v>1</v>
      </c>
      <c r="I17" s="11">
        <v>26.6</v>
      </c>
      <c r="J17" s="13">
        <v>95</v>
      </c>
      <c r="K17" s="11">
        <f t="shared" si="0"/>
        <v>0.50531914893617025</v>
      </c>
      <c r="L17" s="13">
        <v>65</v>
      </c>
      <c r="M17" s="11">
        <f t="shared" si="1"/>
        <v>0.34574468085106386</v>
      </c>
      <c r="N17" s="13">
        <v>15</v>
      </c>
      <c r="O17" s="11">
        <f t="shared" si="2"/>
        <v>7.9787234042553196E-2</v>
      </c>
      <c r="P17" s="13">
        <v>22</v>
      </c>
      <c r="Q17" s="11">
        <f t="shared" si="3"/>
        <v>0.11702127659574468</v>
      </c>
      <c r="R17" s="13">
        <v>90</v>
      </c>
      <c r="S17" s="11">
        <f t="shared" si="4"/>
        <v>0.47872340425531917</v>
      </c>
      <c r="T17" s="13">
        <v>67</v>
      </c>
      <c r="U17" s="11">
        <f t="shared" si="5"/>
        <v>0.35638297872340424</v>
      </c>
      <c r="V17" s="13">
        <v>47</v>
      </c>
      <c r="W17" s="11">
        <f t="shared" si="6"/>
        <v>0.25</v>
      </c>
      <c r="X17" s="13">
        <v>139</v>
      </c>
      <c r="Y17" s="11">
        <f t="shared" si="7"/>
        <v>0.73936170212765961</v>
      </c>
      <c r="Z17" s="13">
        <v>2</v>
      </c>
      <c r="AA17" s="11">
        <f t="shared" si="8"/>
        <v>1.0638297872340425E-2</v>
      </c>
      <c r="AC17" s="11">
        <f t="shared" si="9"/>
        <v>0</v>
      </c>
      <c r="AD17" s="11">
        <v>595</v>
      </c>
      <c r="AE17" s="11">
        <f t="shared" si="10"/>
        <v>3.1648936170212765</v>
      </c>
      <c r="AF17" s="11">
        <v>170</v>
      </c>
      <c r="AG17" s="11">
        <f t="shared" si="11"/>
        <v>0.9042553191489362</v>
      </c>
      <c r="AH17" s="13">
        <v>117</v>
      </c>
      <c r="AI17" s="11">
        <f t="shared" si="17"/>
        <v>0.62234042553191493</v>
      </c>
      <c r="AJ17" s="13">
        <v>14</v>
      </c>
      <c r="AK17" s="13">
        <f t="shared" ref="AK17:AK21" si="20">AJ17/AD17</f>
        <v>2.3529411764705882E-2</v>
      </c>
      <c r="AL17" s="13">
        <v>60</v>
      </c>
      <c r="AM17" s="31">
        <f t="shared" si="12"/>
        <v>0.10084033613445378</v>
      </c>
      <c r="AN17" s="13">
        <v>188</v>
      </c>
      <c r="AO17" s="30">
        <f t="shared" si="13"/>
        <v>0.31596638655462184</v>
      </c>
      <c r="AQ17" s="13">
        <v>0</v>
      </c>
      <c r="AR17" s="11">
        <v>246</v>
      </c>
      <c r="AS17" s="30">
        <f>AR17/AD17</f>
        <v>0.41344537815126048</v>
      </c>
      <c r="AU17" s="13">
        <v>0</v>
      </c>
      <c r="AW17" s="13">
        <v>0</v>
      </c>
      <c r="AX17" s="13">
        <v>1</v>
      </c>
      <c r="AZ17" s="13">
        <v>1</v>
      </c>
      <c r="BA17" s="13">
        <v>1</v>
      </c>
      <c r="BB17" s="13">
        <v>1</v>
      </c>
      <c r="BC17" s="13" t="s">
        <v>143</v>
      </c>
    </row>
    <row r="18" spans="1:55" ht="60">
      <c r="A18" s="13">
        <v>14</v>
      </c>
      <c r="B18" s="14" t="s">
        <v>56</v>
      </c>
      <c r="C18" s="13">
        <v>9</v>
      </c>
      <c r="D18" s="13">
        <v>167</v>
      </c>
      <c r="E18" s="2" t="s">
        <v>57</v>
      </c>
      <c r="F18" s="13">
        <v>119</v>
      </c>
      <c r="G18" s="11">
        <v>46</v>
      </c>
      <c r="H18" s="11">
        <v>0</v>
      </c>
      <c r="I18" s="11">
        <v>22.5</v>
      </c>
      <c r="J18" s="13">
        <v>74</v>
      </c>
      <c r="K18" s="11">
        <f t="shared" si="0"/>
        <v>0.62184873949579833</v>
      </c>
      <c r="L18" s="13">
        <v>45</v>
      </c>
      <c r="M18" s="11">
        <f t="shared" si="1"/>
        <v>0.37815126050420167</v>
      </c>
      <c r="O18" s="11">
        <f t="shared" si="2"/>
        <v>0</v>
      </c>
      <c r="Q18" s="11">
        <f t="shared" si="3"/>
        <v>0</v>
      </c>
      <c r="S18" s="11">
        <f t="shared" si="4"/>
        <v>0</v>
      </c>
      <c r="U18" s="11">
        <f t="shared" si="5"/>
        <v>0</v>
      </c>
      <c r="V18" s="13">
        <v>18</v>
      </c>
      <c r="W18" s="11">
        <f t="shared" si="6"/>
        <v>0.15126050420168066</v>
      </c>
      <c r="X18" s="13">
        <v>55</v>
      </c>
      <c r="Y18" s="11">
        <f t="shared" si="7"/>
        <v>0.46218487394957986</v>
      </c>
      <c r="Z18" s="13">
        <v>19</v>
      </c>
      <c r="AA18" s="11">
        <f t="shared" si="8"/>
        <v>0.15966386554621848</v>
      </c>
      <c r="AB18" s="13">
        <v>27</v>
      </c>
      <c r="AC18" s="11">
        <f t="shared" si="9"/>
        <v>0.22689075630252101</v>
      </c>
      <c r="AD18" s="11">
        <v>189</v>
      </c>
      <c r="AE18" s="11">
        <f t="shared" si="10"/>
        <v>1.588235294117647</v>
      </c>
      <c r="AF18" s="11">
        <v>116</v>
      </c>
      <c r="AG18" s="11">
        <f t="shared" si="11"/>
        <v>0.97478991596638653</v>
      </c>
      <c r="AI18" s="11"/>
      <c r="AK18" s="13">
        <f t="shared" si="20"/>
        <v>0</v>
      </c>
      <c r="AM18" s="31">
        <f t="shared" si="12"/>
        <v>0</v>
      </c>
      <c r="AO18" s="30">
        <f t="shared" si="13"/>
        <v>0</v>
      </c>
      <c r="AQ18" s="13">
        <v>0</v>
      </c>
      <c r="AS18" s="30">
        <f t="shared" si="14"/>
        <v>0</v>
      </c>
      <c r="AT18" s="13">
        <v>5</v>
      </c>
      <c r="AU18" s="13">
        <f>AT18/AD18</f>
        <v>2.6455026455026454E-2</v>
      </c>
      <c r="AV18" s="13">
        <v>25</v>
      </c>
      <c r="AW18" s="13">
        <f>AV18/AD18</f>
        <v>0.13227513227513227</v>
      </c>
      <c r="AX18" s="13">
        <v>1</v>
      </c>
      <c r="AZ18" s="13">
        <v>1</v>
      </c>
      <c r="BA18" s="13">
        <v>0</v>
      </c>
      <c r="BB18" s="13">
        <v>0</v>
      </c>
      <c r="BC18" s="11" t="s">
        <v>292</v>
      </c>
    </row>
    <row r="19" spans="1:55" ht="90">
      <c r="A19" s="13">
        <v>15</v>
      </c>
      <c r="B19" s="14" t="s">
        <v>628</v>
      </c>
      <c r="C19" s="13">
        <v>0</v>
      </c>
      <c r="D19" s="13">
        <v>2</v>
      </c>
      <c r="E19" s="2" t="s">
        <v>62</v>
      </c>
      <c r="F19" s="13">
        <v>23</v>
      </c>
      <c r="G19" s="11">
        <v>46</v>
      </c>
      <c r="H19" s="11">
        <v>0</v>
      </c>
      <c r="I19" s="11">
        <v>24</v>
      </c>
      <c r="J19" s="13">
        <v>19</v>
      </c>
      <c r="K19" s="11">
        <f t="shared" si="0"/>
        <v>0.82608695652173914</v>
      </c>
      <c r="M19" s="11">
        <f t="shared" si="1"/>
        <v>0</v>
      </c>
      <c r="O19" s="11">
        <f t="shared" si="2"/>
        <v>0</v>
      </c>
      <c r="P19" s="13">
        <v>3</v>
      </c>
      <c r="Q19" s="11">
        <f t="shared" si="3"/>
        <v>0.13043478260869565</v>
      </c>
      <c r="R19" s="13">
        <v>11</v>
      </c>
      <c r="S19" s="11">
        <f t="shared" si="4"/>
        <v>0.47826086956521741</v>
      </c>
      <c r="T19" s="13">
        <v>7</v>
      </c>
      <c r="U19" s="11">
        <f t="shared" si="5"/>
        <v>0.30434782608695654</v>
      </c>
      <c r="W19" s="11">
        <f t="shared" si="6"/>
        <v>0</v>
      </c>
      <c r="Y19" s="11">
        <f t="shared" si="7"/>
        <v>0</v>
      </c>
      <c r="AA19" s="11">
        <f t="shared" si="8"/>
        <v>0</v>
      </c>
      <c r="AC19" s="11">
        <f t="shared" si="9"/>
        <v>0</v>
      </c>
      <c r="AD19" s="11">
        <v>54</v>
      </c>
      <c r="AE19" s="11">
        <f t="shared" si="10"/>
        <v>2.347826086956522</v>
      </c>
      <c r="AF19" s="11">
        <v>22</v>
      </c>
      <c r="AG19" s="11">
        <f t="shared" si="11"/>
        <v>0.95652173913043481</v>
      </c>
      <c r="AH19" s="13">
        <v>16</v>
      </c>
      <c r="AI19" s="11">
        <f t="shared" si="17"/>
        <v>0.69565217391304346</v>
      </c>
      <c r="AJ19" s="13">
        <v>0</v>
      </c>
      <c r="AK19" s="13">
        <f t="shared" si="20"/>
        <v>0</v>
      </c>
      <c r="AL19" s="13">
        <v>10</v>
      </c>
      <c r="AM19" s="31">
        <f t="shared" si="12"/>
        <v>0.18518518518518517</v>
      </c>
      <c r="AN19" s="13">
        <v>27</v>
      </c>
      <c r="AO19" s="30">
        <f t="shared" si="13"/>
        <v>0.5</v>
      </c>
      <c r="AQ19" s="13">
        <v>0</v>
      </c>
      <c r="AR19" s="11">
        <v>16</v>
      </c>
      <c r="AS19" s="30"/>
      <c r="AT19" s="13">
        <v>0</v>
      </c>
      <c r="AU19" s="13">
        <f t="shared" ref="AU19:AU55" si="21">AT19/AD19</f>
        <v>0</v>
      </c>
      <c r="AV19" s="13">
        <v>1</v>
      </c>
      <c r="AW19" s="13">
        <f t="shared" ref="AW19:AW55" si="22">AV19/AD19</f>
        <v>1.8518518518518517E-2</v>
      </c>
      <c r="AX19" s="13">
        <v>1</v>
      </c>
      <c r="AZ19" s="13">
        <v>1</v>
      </c>
      <c r="BA19" s="13">
        <v>1</v>
      </c>
      <c r="BB19" s="13">
        <v>1</v>
      </c>
      <c r="BC19" s="13" t="s">
        <v>208</v>
      </c>
    </row>
    <row r="20" spans="1:55">
      <c r="A20" s="13">
        <v>15</v>
      </c>
      <c r="B20" s="14" t="s">
        <v>629</v>
      </c>
      <c r="C20" s="13">
        <v>0</v>
      </c>
      <c r="D20" s="13">
        <v>6</v>
      </c>
      <c r="F20" s="13">
        <v>42</v>
      </c>
      <c r="G20" s="11">
        <v>42</v>
      </c>
      <c r="H20" s="11">
        <v>0</v>
      </c>
      <c r="I20" s="11">
        <v>22</v>
      </c>
      <c r="J20" s="13">
        <v>33</v>
      </c>
      <c r="K20" s="11">
        <f t="shared" si="0"/>
        <v>0.7857142857142857</v>
      </c>
      <c r="M20" s="11">
        <f t="shared" si="1"/>
        <v>0</v>
      </c>
      <c r="O20" s="11">
        <f t="shared" si="2"/>
        <v>0</v>
      </c>
      <c r="P20" s="13">
        <v>5</v>
      </c>
      <c r="Q20" s="11">
        <f t="shared" si="3"/>
        <v>0.11904761904761904</v>
      </c>
      <c r="R20" s="13">
        <v>23</v>
      </c>
      <c r="S20" s="11">
        <f t="shared" si="4"/>
        <v>0.54761904761904767</v>
      </c>
      <c r="T20" s="13">
        <v>9</v>
      </c>
      <c r="U20" s="11">
        <f t="shared" si="5"/>
        <v>0.21428571428571427</v>
      </c>
      <c r="W20" s="11">
        <f t="shared" si="6"/>
        <v>0</v>
      </c>
      <c r="Y20" s="11">
        <f t="shared" si="7"/>
        <v>0</v>
      </c>
      <c r="AA20" s="11">
        <f t="shared" si="8"/>
        <v>0</v>
      </c>
      <c r="AC20" s="11">
        <f t="shared" si="9"/>
        <v>0</v>
      </c>
      <c r="AD20" s="11">
        <v>166</v>
      </c>
      <c r="AE20" s="11">
        <f t="shared" si="10"/>
        <v>3.9523809523809526</v>
      </c>
      <c r="AF20" s="11">
        <v>42</v>
      </c>
      <c r="AG20" s="11">
        <f t="shared" si="11"/>
        <v>1</v>
      </c>
      <c r="AH20" s="13">
        <v>40</v>
      </c>
      <c r="AI20" s="11">
        <f t="shared" si="17"/>
        <v>0.95238095238095233</v>
      </c>
      <c r="AJ20" s="13">
        <v>11</v>
      </c>
      <c r="AK20" s="13">
        <f t="shared" si="20"/>
        <v>6.6265060240963861E-2</v>
      </c>
      <c r="AL20" s="13">
        <v>17</v>
      </c>
      <c r="AM20" s="31">
        <f t="shared" si="12"/>
        <v>0.10240963855421686</v>
      </c>
      <c r="AN20" s="13">
        <v>83</v>
      </c>
      <c r="AO20" s="30">
        <f t="shared" si="13"/>
        <v>0.5</v>
      </c>
      <c r="AQ20" s="13">
        <v>0</v>
      </c>
      <c r="AR20" s="11">
        <v>53</v>
      </c>
      <c r="AS20" s="30"/>
      <c r="AT20" s="13">
        <v>1</v>
      </c>
      <c r="AU20" s="13">
        <f t="shared" si="21"/>
        <v>6.024096385542169E-3</v>
      </c>
      <c r="AV20" s="13">
        <v>1</v>
      </c>
      <c r="AW20" s="13">
        <f t="shared" si="22"/>
        <v>6.024096385542169E-3</v>
      </c>
      <c r="AX20" s="13">
        <v>1</v>
      </c>
      <c r="AZ20" s="13">
        <v>1</v>
      </c>
      <c r="BA20" s="13">
        <v>1</v>
      </c>
      <c r="BB20" s="13">
        <v>1</v>
      </c>
      <c r="BC20" s="13" t="s">
        <v>208</v>
      </c>
    </row>
    <row r="21" spans="1:55" ht="45">
      <c r="A21" s="13">
        <v>16</v>
      </c>
      <c r="B21" s="14" t="s">
        <v>64</v>
      </c>
      <c r="C21" s="13">
        <v>1</v>
      </c>
      <c r="D21" s="13">
        <v>2</v>
      </c>
      <c r="E21" s="2" t="s">
        <v>65</v>
      </c>
      <c r="F21" s="13">
        <v>23</v>
      </c>
      <c r="G21" s="11">
        <v>46</v>
      </c>
      <c r="H21" s="11">
        <v>0</v>
      </c>
      <c r="I21" s="11">
        <v>24.8</v>
      </c>
      <c r="J21" s="13">
        <v>15</v>
      </c>
      <c r="K21" s="11">
        <f t="shared" si="0"/>
        <v>0.65217391304347827</v>
      </c>
      <c r="L21" s="13">
        <v>5</v>
      </c>
      <c r="M21" s="11">
        <f t="shared" si="1"/>
        <v>0.21739130434782608</v>
      </c>
      <c r="N21" s="13">
        <v>2</v>
      </c>
      <c r="O21" s="11">
        <f t="shared" si="2"/>
        <v>8.6956521739130432E-2</v>
      </c>
      <c r="Q21" s="11">
        <f t="shared" si="3"/>
        <v>0</v>
      </c>
      <c r="S21" s="11">
        <f t="shared" si="4"/>
        <v>0</v>
      </c>
      <c r="U21" s="11">
        <f t="shared" si="5"/>
        <v>0</v>
      </c>
      <c r="V21" s="13">
        <v>2</v>
      </c>
      <c r="W21" s="11">
        <f t="shared" si="6"/>
        <v>8.6956521739130432E-2</v>
      </c>
      <c r="X21" s="13">
        <v>18</v>
      </c>
      <c r="Y21" s="11">
        <f t="shared" si="7"/>
        <v>0.78260869565217395</v>
      </c>
      <c r="Z21" s="13">
        <v>3</v>
      </c>
      <c r="AA21" s="11">
        <f t="shared" si="8"/>
        <v>0.13043478260869565</v>
      </c>
      <c r="AC21" s="11">
        <f t="shared" si="9"/>
        <v>0</v>
      </c>
      <c r="AD21" s="11">
        <v>66</v>
      </c>
      <c r="AE21" s="11">
        <f t="shared" si="10"/>
        <v>2.8695652173913042</v>
      </c>
      <c r="AF21" s="11">
        <v>22</v>
      </c>
      <c r="AG21" s="11">
        <f t="shared" si="11"/>
        <v>0.95652173913043481</v>
      </c>
      <c r="AH21" s="13">
        <v>20</v>
      </c>
      <c r="AI21" s="11">
        <f t="shared" si="17"/>
        <v>0.86956521739130432</v>
      </c>
      <c r="AJ21" s="13">
        <v>1</v>
      </c>
      <c r="AK21" s="13">
        <f t="shared" si="20"/>
        <v>1.5151515151515152E-2</v>
      </c>
      <c r="AL21" s="13">
        <v>11</v>
      </c>
      <c r="AM21" s="31">
        <f t="shared" si="12"/>
        <v>0.16666666666666666</v>
      </c>
      <c r="AN21" s="13">
        <v>23</v>
      </c>
      <c r="AO21" s="30">
        <f t="shared" si="13"/>
        <v>0.34848484848484851</v>
      </c>
      <c r="AP21" s="13">
        <v>4</v>
      </c>
      <c r="AQ21" s="13">
        <f>AP21/AD21</f>
        <v>6.0606060606060608E-2</v>
      </c>
      <c r="AR21" s="11">
        <v>23</v>
      </c>
      <c r="AS21" s="30">
        <f t="shared" si="14"/>
        <v>0.34848484848484851</v>
      </c>
      <c r="AU21" s="13">
        <f t="shared" si="21"/>
        <v>0</v>
      </c>
      <c r="AV21" s="13">
        <v>4</v>
      </c>
      <c r="AW21" s="13">
        <f t="shared" si="22"/>
        <v>6.0606060606060608E-2</v>
      </c>
      <c r="AX21" s="13">
        <v>0</v>
      </c>
      <c r="AZ21" s="13">
        <v>1</v>
      </c>
      <c r="BA21" s="13">
        <v>1</v>
      </c>
      <c r="BB21" s="13">
        <v>1</v>
      </c>
      <c r="BC21" s="11" t="s">
        <v>299</v>
      </c>
    </row>
    <row r="22" spans="1:55" ht="30">
      <c r="A22" s="13">
        <v>17</v>
      </c>
      <c r="B22" s="14" t="s">
        <v>74</v>
      </c>
      <c r="C22" s="13">
        <v>9</v>
      </c>
      <c r="D22" s="13">
        <v>90</v>
      </c>
      <c r="E22" s="2" t="s">
        <v>75</v>
      </c>
      <c r="F22" s="13">
        <v>103</v>
      </c>
      <c r="G22" s="11">
        <v>45</v>
      </c>
      <c r="H22" s="11">
        <v>0</v>
      </c>
      <c r="I22" s="11">
        <v>22.4</v>
      </c>
      <c r="J22" s="13">
        <v>72</v>
      </c>
      <c r="K22" s="11">
        <f t="shared" si="0"/>
        <v>0.69902912621359226</v>
      </c>
      <c r="L22" s="13">
        <v>23</v>
      </c>
      <c r="M22" s="11">
        <f t="shared" si="1"/>
        <v>0.22330097087378642</v>
      </c>
      <c r="N22" s="13">
        <v>4</v>
      </c>
      <c r="O22" s="11">
        <f t="shared" si="2"/>
        <v>3.8834951456310676E-2</v>
      </c>
      <c r="P22" s="13">
        <v>9</v>
      </c>
      <c r="Q22" s="11">
        <f t="shared" si="3"/>
        <v>8.7378640776699032E-2</v>
      </c>
      <c r="R22" s="13">
        <v>72</v>
      </c>
      <c r="S22" s="11">
        <f t="shared" si="4"/>
        <v>0.69902912621359226</v>
      </c>
      <c r="T22" s="13">
        <v>15</v>
      </c>
      <c r="U22" s="11">
        <f t="shared" si="5"/>
        <v>0.14563106796116504</v>
      </c>
      <c r="V22" s="13">
        <v>14</v>
      </c>
      <c r="W22" s="11">
        <f t="shared" si="6"/>
        <v>0.13592233009708737</v>
      </c>
      <c r="X22" s="13">
        <v>83</v>
      </c>
      <c r="Y22" s="11">
        <f t="shared" si="7"/>
        <v>0.80582524271844658</v>
      </c>
      <c r="Z22" s="13">
        <v>6</v>
      </c>
      <c r="AA22" s="11">
        <f t="shared" si="8"/>
        <v>5.8252427184466021E-2</v>
      </c>
      <c r="AC22" s="11">
        <f t="shared" si="9"/>
        <v>0</v>
      </c>
      <c r="AD22" s="11">
        <v>241</v>
      </c>
      <c r="AE22" s="11">
        <f t="shared" si="10"/>
        <v>2.3398058252427183</v>
      </c>
      <c r="AF22" s="11">
        <v>103</v>
      </c>
      <c r="AG22" s="11">
        <f t="shared" si="11"/>
        <v>1</v>
      </c>
      <c r="AH22" s="13">
        <v>88</v>
      </c>
      <c r="AI22" s="11">
        <f t="shared" si="17"/>
        <v>0.85436893203883491</v>
      </c>
      <c r="AJ22" s="13">
        <v>1</v>
      </c>
      <c r="AK22" s="13">
        <f>AJ22/AD22</f>
        <v>4.1493775933609959E-3</v>
      </c>
      <c r="AL22" s="13">
        <v>6</v>
      </c>
      <c r="AM22" s="31">
        <f t="shared" si="12"/>
        <v>2.4896265560165973E-2</v>
      </c>
      <c r="AN22" s="13">
        <v>84</v>
      </c>
      <c r="AO22" s="30">
        <f t="shared" si="13"/>
        <v>0.34854771784232363</v>
      </c>
      <c r="AP22" s="13">
        <v>9</v>
      </c>
      <c r="AQ22" s="13">
        <f t="shared" ref="AQ22:AQ55" si="23">AP22/AD22</f>
        <v>3.7344398340248962E-2</v>
      </c>
      <c r="AR22" s="11">
        <v>131</v>
      </c>
      <c r="AS22" s="30">
        <f t="shared" si="14"/>
        <v>0.54356846473029041</v>
      </c>
      <c r="AT22" s="13">
        <v>1</v>
      </c>
      <c r="AU22" s="13">
        <f t="shared" si="21"/>
        <v>4.1493775933609959E-3</v>
      </c>
      <c r="AV22" s="13">
        <v>9</v>
      </c>
      <c r="AW22" s="13">
        <f t="shared" si="22"/>
        <v>3.7344398340248962E-2</v>
      </c>
      <c r="AX22" s="13">
        <v>1</v>
      </c>
      <c r="AZ22" s="13">
        <v>1</v>
      </c>
      <c r="BA22" s="13">
        <v>1</v>
      </c>
      <c r="BB22" s="13">
        <v>1</v>
      </c>
      <c r="BC22" s="13" t="s">
        <v>143</v>
      </c>
    </row>
    <row r="23" spans="1:55" s="16" customFormat="1" ht="60">
      <c r="A23" s="16">
        <v>18</v>
      </c>
      <c r="B23" s="15" t="s">
        <v>77</v>
      </c>
      <c r="C23" s="16">
        <v>1</v>
      </c>
      <c r="D23" s="16">
        <v>8</v>
      </c>
      <c r="E23" s="15" t="s">
        <v>78</v>
      </c>
      <c r="F23" s="16">
        <v>33</v>
      </c>
      <c r="G23" s="15">
        <v>50.7</v>
      </c>
      <c r="H23" s="15"/>
      <c r="I23" s="15"/>
      <c r="J23" s="16">
        <v>18</v>
      </c>
      <c r="K23" s="11">
        <f t="shared" si="0"/>
        <v>0.54545454545454541</v>
      </c>
      <c r="L23" s="16">
        <v>15</v>
      </c>
      <c r="M23" s="11">
        <f t="shared" si="1"/>
        <v>0.45454545454545453</v>
      </c>
      <c r="O23" s="11">
        <f t="shared" si="2"/>
        <v>0</v>
      </c>
      <c r="Q23" s="11">
        <f t="shared" si="3"/>
        <v>0</v>
      </c>
      <c r="S23" s="11">
        <f t="shared" si="4"/>
        <v>0</v>
      </c>
      <c r="U23" s="11">
        <f t="shared" si="5"/>
        <v>0</v>
      </c>
      <c r="V23" s="16">
        <v>2</v>
      </c>
      <c r="W23" s="11">
        <f t="shared" si="6"/>
        <v>6.0606060606060608E-2</v>
      </c>
      <c r="X23" s="16">
        <v>25</v>
      </c>
      <c r="Y23" s="11">
        <f t="shared" si="7"/>
        <v>0.75757575757575757</v>
      </c>
      <c r="Z23" s="16">
        <v>4</v>
      </c>
      <c r="AA23" s="11">
        <f t="shared" si="8"/>
        <v>0.12121212121212122</v>
      </c>
      <c r="AB23" s="16">
        <v>2</v>
      </c>
      <c r="AC23" s="11">
        <f t="shared" si="9"/>
        <v>6.0606060606060608E-2</v>
      </c>
      <c r="AD23" s="15"/>
      <c r="AE23" s="11"/>
      <c r="AF23" s="15"/>
      <c r="AG23" s="11"/>
      <c r="AH23" s="15"/>
      <c r="AI23" s="11"/>
      <c r="AJ23" s="15"/>
      <c r="AK23" s="13"/>
      <c r="AL23" s="15"/>
      <c r="AM23" s="31"/>
      <c r="AN23" s="15"/>
      <c r="AO23" s="30"/>
      <c r="AP23" s="15"/>
      <c r="AQ23" s="13"/>
      <c r="AR23" s="15"/>
      <c r="AS23" s="30"/>
      <c r="AT23" s="15"/>
      <c r="AU23" s="13"/>
      <c r="AV23" s="15"/>
      <c r="AW23" s="13"/>
      <c r="BC23" s="16" t="s">
        <v>315</v>
      </c>
    </row>
    <row r="24" spans="1:55" ht="60">
      <c r="A24" s="13">
        <v>19</v>
      </c>
      <c r="B24" s="14" t="s">
        <v>82</v>
      </c>
      <c r="C24" s="13">
        <v>3</v>
      </c>
      <c r="D24" s="13">
        <v>29</v>
      </c>
      <c r="E24" s="2" t="s">
        <v>84</v>
      </c>
      <c r="F24" s="13">
        <v>201</v>
      </c>
      <c r="G24" s="11">
        <v>33</v>
      </c>
      <c r="H24" s="15"/>
      <c r="I24" s="15"/>
      <c r="J24" s="16">
        <v>136</v>
      </c>
      <c r="K24" s="11">
        <f t="shared" si="0"/>
        <v>0.6766169154228856</v>
      </c>
      <c r="L24" s="16">
        <v>54</v>
      </c>
      <c r="M24" s="11">
        <f t="shared" si="1"/>
        <v>0.26865671641791045</v>
      </c>
      <c r="N24" s="16">
        <v>11</v>
      </c>
      <c r="O24" s="11">
        <f t="shared" si="2"/>
        <v>5.4726368159203981E-2</v>
      </c>
      <c r="Q24" s="11">
        <f t="shared" si="3"/>
        <v>0</v>
      </c>
      <c r="S24" s="11">
        <f t="shared" si="4"/>
        <v>0</v>
      </c>
      <c r="U24" s="11">
        <f t="shared" si="5"/>
        <v>0</v>
      </c>
      <c r="V24" s="16">
        <v>22</v>
      </c>
      <c r="W24" s="11">
        <f t="shared" si="6"/>
        <v>0.10945273631840796</v>
      </c>
      <c r="X24" s="16">
        <v>170</v>
      </c>
      <c r="Y24" s="11">
        <f t="shared" si="7"/>
        <v>0.845771144278607</v>
      </c>
      <c r="Z24" s="16">
        <v>6</v>
      </c>
      <c r="AA24" s="11">
        <f t="shared" si="8"/>
        <v>2.9850746268656716E-2</v>
      </c>
      <c r="AB24" s="16">
        <v>0</v>
      </c>
      <c r="AC24" s="11">
        <f t="shared" si="9"/>
        <v>0</v>
      </c>
      <c r="AD24" s="11">
        <v>601</v>
      </c>
      <c r="AE24" s="11">
        <f t="shared" si="10"/>
        <v>2.9900497512437809</v>
      </c>
      <c r="AF24" s="11">
        <v>201</v>
      </c>
      <c r="AG24" s="11">
        <f t="shared" si="11"/>
        <v>1</v>
      </c>
      <c r="AH24" s="13">
        <v>201</v>
      </c>
      <c r="AI24" s="11">
        <f t="shared" si="17"/>
        <v>1</v>
      </c>
      <c r="AK24" s="13">
        <f t="shared" ref="AK24:AK55" si="24">AJ24/AD24</f>
        <v>0</v>
      </c>
      <c r="AL24" s="13">
        <v>18</v>
      </c>
      <c r="AM24" s="31">
        <f t="shared" si="12"/>
        <v>2.9950083194675542E-2</v>
      </c>
      <c r="AN24" s="13">
        <v>209</v>
      </c>
      <c r="AO24" s="30">
        <f t="shared" si="13"/>
        <v>0.34775374376039936</v>
      </c>
      <c r="AP24" s="13">
        <v>19</v>
      </c>
      <c r="AQ24" s="13">
        <f t="shared" si="23"/>
        <v>3.1613976705490848E-2</v>
      </c>
      <c r="AR24" s="11">
        <v>105</v>
      </c>
      <c r="AS24" s="30">
        <f t="shared" si="14"/>
        <v>0.17470881863560733</v>
      </c>
      <c r="AT24" s="13">
        <v>12</v>
      </c>
      <c r="AU24" s="13">
        <f t="shared" si="21"/>
        <v>1.9966722129783693E-2</v>
      </c>
      <c r="AV24" s="13">
        <v>12</v>
      </c>
      <c r="AW24" s="13">
        <f t="shared" si="22"/>
        <v>1.9966722129783693E-2</v>
      </c>
      <c r="AX24" s="16">
        <v>1</v>
      </c>
      <c r="AY24" s="16"/>
      <c r="AZ24" s="16">
        <v>1</v>
      </c>
      <c r="BA24" s="16">
        <v>0</v>
      </c>
      <c r="BB24" s="16">
        <v>0</v>
      </c>
      <c r="BC24" s="16" t="s">
        <v>140</v>
      </c>
    </row>
    <row r="25" spans="1:55" s="5" customFormat="1" ht="45">
      <c r="A25" s="16">
        <v>20</v>
      </c>
      <c r="B25" s="14" t="s">
        <v>86</v>
      </c>
      <c r="C25" s="16">
        <v>8</v>
      </c>
      <c r="D25" s="16">
        <v>22</v>
      </c>
      <c r="E25" s="14" t="s">
        <v>87</v>
      </c>
      <c r="F25" s="16">
        <v>139</v>
      </c>
      <c r="G25" s="15">
        <v>33</v>
      </c>
      <c r="H25" s="15"/>
      <c r="I25" s="15"/>
      <c r="J25" s="16">
        <v>98</v>
      </c>
      <c r="K25" s="15">
        <f t="shared" si="0"/>
        <v>0.70503597122302153</v>
      </c>
      <c r="L25" s="16">
        <v>31</v>
      </c>
      <c r="M25" s="15">
        <f t="shared" si="1"/>
        <v>0.22302158273381295</v>
      </c>
      <c r="N25" s="16">
        <v>10</v>
      </c>
      <c r="O25" s="15">
        <f t="shared" si="2"/>
        <v>7.1942446043165464E-2</v>
      </c>
      <c r="P25" s="16"/>
      <c r="Q25" s="15">
        <f t="shared" si="3"/>
        <v>0</v>
      </c>
      <c r="R25" s="16"/>
      <c r="S25" s="15">
        <f t="shared" si="4"/>
        <v>0</v>
      </c>
      <c r="T25" s="16"/>
      <c r="U25" s="15">
        <f t="shared" si="5"/>
        <v>0</v>
      </c>
      <c r="V25" s="16">
        <v>15</v>
      </c>
      <c r="W25" s="15">
        <f t="shared" si="6"/>
        <v>0.1079136690647482</v>
      </c>
      <c r="X25" s="16">
        <v>121</v>
      </c>
      <c r="Y25" s="15">
        <f t="shared" si="7"/>
        <v>0.87050359712230219</v>
      </c>
      <c r="Z25" s="16">
        <v>3</v>
      </c>
      <c r="AA25" s="15">
        <f t="shared" si="8"/>
        <v>2.1582733812949641E-2</v>
      </c>
      <c r="AB25" s="16"/>
      <c r="AC25" s="15">
        <f t="shared" si="9"/>
        <v>0</v>
      </c>
      <c r="AD25" s="15">
        <v>345</v>
      </c>
      <c r="AE25" s="15">
        <f t="shared" si="10"/>
        <v>2.4820143884892087</v>
      </c>
      <c r="AF25" s="15">
        <v>139</v>
      </c>
      <c r="AG25" s="15">
        <f t="shared" si="11"/>
        <v>1</v>
      </c>
      <c r="AH25" s="16">
        <v>136</v>
      </c>
      <c r="AI25" s="15">
        <f t="shared" si="17"/>
        <v>0.97841726618705038</v>
      </c>
      <c r="AJ25" s="16"/>
      <c r="AK25" s="16">
        <f t="shared" si="24"/>
        <v>0</v>
      </c>
      <c r="AL25" s="16">
        <v>14</v>
      </c>
      <c r="AM25" s="31">
        <f t="shared" si="12"/>
        <v>4.0579710144927533E-2</v>
      </c>
      <c r="AN25" s="16">
        <v>164</v>
      </c>
      <c r="AO25" s="53">
        <f t="shared" si="13"/>
        <v>0.47536231884057972</v>
      </c>
      <c r="AP25" s="16">
        <v>11</v>
      </c>
      <c r="AQ25" s="16">
        <f t="shared" si="23"/>
        <v>3.1884057971014491E-2</v>
      </c>
      <c r="AR25" s="15">
        <v>144</v>
      </c>
      <c r="AS25" s="53">
        <f t="shared" si="14"/>
        <v>0.41739130434782606</v>
      </c>
      <c r="AT25" s="16">
        <v>2</v>
      </c>
      <c r="AU25" s="16">
        <f t="shared" si="21"/>
        <v>5.7971014492753624E-3</v>
      </c>
      <c r="AV25" s="16"/>
      <c r="AW25" s="16">
        <f t="shared" si="22"/>
        <v>0</v>
      </c>
      <c r="AX25" s="12">
        <v>1</v>
      </c>
      <c r="AY25" s="12"/>
      <c r="AZ25" s="12">
        <v>1</v>
      </c>
      <c r="BA25" s="12">
        <v>0</v>
      </c>
      <c r="BB25" s="12">
        <v>0</v>
      </c>
      <c r="BC25" s="12" t="s">
        <v>598</v>
      </c>
    </row>
    <row r="26" spans="1:55" ht="45">
      <c r="A26" s="13">
        <v>21</v>
      </c>
      <c r="B26" s="2" t="s">
        <v>90</v>
      </c>
      <c r="C26" s="13">
        <v>5</v>
      </c>
      <c r="D26" s="13">
        <v>24</v>
      </c>
      <c r="E26" s="2" t="s">
        <v>91</v>
      </c>
      <c r="F26" s="13">
        <v>128</v>
      </c>
      <c r="G26" s="11">
        <v>48.4</v>
      </c>
      <c r="H26" s="11">
        <v>1</v>
      </c>
      <c r="I26" s="11">
        <v>25</v>
      </c>
      <c r="J26" s="13">
        <v>79</v>
      </c>
      <c r="K26" s="11">
        <f t="shared" si="0"/>
        <v>0.6171875</v>
      </c>
      <c r="L26" s="13">
        <v>49</v>
      </c>
      <c r="M26" s="11">
        <f t="shared" si="1"/>
        <v>0.3828125</v>
      </c>
      <c r="O26" s="11">
        <f t="shared" si="2"/>
        <v>0</v>
      </c>
      <c r="Q26" s="11">
        <f t="shared" si="3"/>
        <v>0</v>
      </c>
      <c r="S26" s="11">
        <f t="shared" si="4"/>
        <v>0</v>
      </c>
      <c r="U26" s="11">
        <f t="shared" si="5"/>
        <v>0</v>
      </c>
      <c r="V26" s="13">
        <v>5</v>
      </c>
      <c r="W26" s="11">
        <f t="shared" si="6"/>
        <v>3.90625E-2</v>
      </c>
      <c r="X26" s="13">
        <v>114</v>
      </c>
      <c r="Y26" s="11">
        <f t="shared" si="7"/>
        <v>0.890625</v>
      </c>
      <c r="Z26" s="13">
        <v>9</v>
      </c>
      <c r="AA26" s="11">
        <f t="shared" si="8"/>
        <v>7.03125E-2</v>
      </c>
      <c r="AC26" s="11">
        <f t="shared" si="9"/>
        <v>0</v>
      </c>
      <c r="AD26" s="11">
        <f>AJ26+AL26+AN26+AP26+AR26+AT26+AV26</f>
        <v>274</v>
      </c>
      <c r="AE26" s="11">
        <f t="shared" si="10"/>
        <v>2.140625</v>
      </c>
      <c r="AF26" s="11">
        <v>126</v>
      </c>
      <c r="AG26" s="11">
        <f t="shared" si="11"/>
        <v>0.984375</v>
      </c>
      <c r="AH26" s="13">
        <v>96</v>
      </c>
      <c r="AI26" s="11">
        <f t="shared" si="17"/>
        <v>0.75</v>
      </c>
      <c r="AK26" s="13">
        <v>0</v>
      </c>
      <c r="AL26" s="13">
        <v>28</v>
      </c>
      <c r="AM26" s="31">
        <f t="shared" si="12"/>
        <v>0.10218978102189781</v>
      </c>
      <c r="AN26" s="13">
        <v>47</v>
      </c>
      <c r="AO26" s="30">
        <f t="shared" si="13"/>
        <v>0.17153284671532848</v>
      </c>
      <c r="AP26" s="13">
        <v>7</v>
      </c>
      <c r="AQ26" s="13">
        <f t="shared" si="23"/>
        <v>2.5547445255474453E-2</v>
      </c>
      <c r="AR26" s="11">
        <f>38+26+65+54</f>
        <v>183</v>
      </c>
      <c r="AS26" s="30"/>
      <c r="AT26" s="13">
        <v>2</v>
      </c>
      <c r="AU26" s="13">
        <f t="shared" si="21"/>
        <v>7.2992700729927005E-3</v>
      </c>
      <c r="AV26" s="13">
        <v>7</v>
      </c>
      <c r="AW26" s="13">
        <f t="shared" si="22"/>
        <v>2.5547445255474453E-2</v>
      </c>
      <c r="AX26" s="13">
        <v>0</v>
      </c>
      <c r="AZ26" s="13">
        <v>1</v>
      </c>
      <c r="BA26" s="13">
        <v>1</v>
      </c>
      <c r="BB26" s="13">
        <v>1</v>
      </c>
      <c r="BC26" s="11" t="s">
        <v>325</v>
      </c>
    </row>
    <row r="27" spans="1:55" s="5" customFormat="1" ht="45">
      <c r="A27" s="16">
        <v>22</v>
      </c>
      <c r="B27" s="14" t="s">
        <v>110</v>
      </c>
      <c r="C27" s="16">
        <v>30</v>
      </c>
      <c r="D27" s="16">
        <v>52</v>
      </c>
      <c r="E27" s="14" t="s">
        <v>111</v>
      </c>
      <c r="F27" s="16">
        <v>313</v>
      </c>
      <c r="G27" s="15">
        <v>42</v>
      </c>
      <c r="H27" s="15">
        <v>0</v>
      </c>
      <c r="I27" s="15">
        <v>22.5</v>
      </c>
      <c r="J27" s="16">
        <v>210</v>
      </c>
      <c r="K27" s="15">
        <f t="shared" si="0"/>
        <v>0.67092651757188504</v>
      </c>
      <c r="L27" s="16">
        <v>83</v>
      </c>
      <c r="M27" s="15">
        <f t="shared" si="1"/>
        <v>0.26517571884984026</v>
      </c>
      <c r="N27" s="16"/>
      <c r="O27" s="15">
        <f t="shared" si="2"/>
        <v>0</v>
      </c>
      <c r="P27" s="16"/>
      <c r="Q27" s="15">
        <f t="shared" si="3"/>
        <v>0</v>
      </c>
      <c r="R27" s="16"/>
      <c r="S27" s="15">
        <f t="shared" si="4"/>
        <v>0</v>
      </c>
      <c r="T27" s="16"/>
      <c r="U27" s="15">
        <f t="shared" si="5"/>
        <v>0</v>
      </c>
      <c r="V27" s="16">
        <v>28</v>
      </c>
      <c r="W27" s="15">
        <f t="shared" si="6"/>
        <v>8.9456869009584661E-2</v>
      </c>
      <c r="X27" s="16">
        <v>255</v>
      </c>
      <c r="Y27" s="15">
        <f t="shared" si="7"/>
        <v>0.81469648562300323</v>
      </c>
      <c r="Z27" s="16">
        <v>6</v>
      </c>
      <c r="AA27" s="15">
        <f t="shared" si="8"/>
        <v>1.9169329073482427E-2</v>
      </c>
      <c r="AB27" s="16"/>
      <c r="AC27" s="15">
        <f t="shared" si="9"/>
        <v>0</v>
      </c>
      <c r="AD27" s="15">
        <v>928</v>
      </c>
      <c r="AE27" s="15">
        <f t="shared" si="10"/>
        <v>2.9648562300319488</v>
      </c>
      <c r="AF27" s="15">
        <v>313</v>
      </c>
      <c r="AG27" s="15">
        <f t="shared" si="11"/>
        <v>1</v>
      </c>
      <c r="AH27" s="16">
        <v>276</v>
      </c>
      <c r="AI27" s="15">
        <f t="shared" si="17"/>
        <v>0.88178913738019171</v>
      </c>
      <c r="AJ27" s="16">
        <v>10</v>
      </c>
      <c r="AK27" s="16">
        <f t="shared" si="24"/>
        <v>1.0775862068965518E-2</v>
      </c>
      <c r="AL27" s="16">
        <v>79</v>
      </c>
      <c r="AM27" s="31">
        <f t="shared" si="12"/>
        <v>8.5129310344827583E-2</v>
      </c>
      <c r="AN27" s="15">
        <v>801</v>
      </c>
      <c r="AO27" s="53">
        <f t="shared" si="13"/>
        <v>0.8631465517241379</v>
      </c>
      <c r="AP27" s="16"/>
      <c r="AQ27" s="16">
        <f t="shared" si="23"/>
        <v>0</v>
      </c>
      <c r="AR27" s="14"/>
      <c r="AS27" s="53">
        <f t="shared" si="14"/>
        <v>0</v>
      </c>
      <c r="AT27" s="16">
        <v>19</v>
      </c>
      <c r="AU27" s="16">
        <f t="shared" si="21"/>
        <v>2.0474137931034482E-2</v>
      </c>
      <c r="AV27" s="16">
        <v>14</v>
      </c>
      <c r="AW27" s="16">
        <f t="shared" si="22"/>
        <v>1.5086206896551725E-2</v>
      </c>
      <c r="AX27" s="10" t="s">
        <v>599</v>
      </c>
      <c r="AY27" s="12"/>
      <c r="AZ27" s="12">
        <v>1</v>
      </c>
      <c r="BA27" s="12">
        <v>1</v>
      </c>
      <c r="BB27" s="12">
        <v>1</v>
      </c>
      <c r="BC27" s="12" t="s">
        <v>598</v>
      </c>
    </row>
    <row r="28" spans="1:55" ht="60">
      <c r="A28" s="13">
        <v>23</v>
      </c>
      <c r="B28" s="14" t="s">
        <v>93</v>
      </c>
      <c r="C28" s="13">
        <v>2</v>
      </c>
      <c r="D28" s="13">
        <v>8</v>
      </c>
      <c r="E28" s="2" t="s">
        <v>94</v>
      </c>
      <c r="F28" s="13">
        <v>18</v>
      </c>
      <c r="G28" s="11">
        <v>40.5</v>
      </c>
      <c r="H28" s="11">
        <v>0</v>
      </c>
      <c r="I28" s="11">
        <v>23.5</v>
      </c>
      <c r="J28" s="13">
        <v>10</v>
      </c>
      <c r="K28" s="11">
        <f t="shared" si="0"/>
        <v>0.55555555555555558</v>
      </c>
      <c r="L28" s="13">
        <v>8</v>
      </c>
      <c r="M28" s="11">
        <f t="shared" si="1"/>
        <v>0.44444444444444442</v>
      </c>
      <c r="O28" s="11">
        <f t="shared" si="2"/>
        <v>0</v>
      </c>
      <c r="P28" s="13">
        <v>2</v>
      </c>
      <c r="Q28" s="11">
        <f t="shared" si="3"/>
        <v>0.1111111111111111</v>
      </c>
      <c r="R28" s="13">
        <v>10</v>
      </c>
      <c r="S28" s="11">
        <f t="shared" si="4"/>
        <v>0.55555555555555558</v>
      </c>
      <c r="T28" s="13">
        <v>4</v>
      </c>
      <c r="U28" s="11">
        <f t="shared" si="5"/>
        <v>0.22222222222222221</v>
      </c>
      <c r="V28" s="13">
        <v>1</v>
      </c>
      <c r="W28" s="11">
        <f t="shared" si="6"/>
        <v>5.5555555555555552E-2</v>
      </c>
      <c r="X28" s="13">
        <v>17</v>
      </c>
      <c r="Y28" s="11">
        <f t="shared" si="7"/>
        <v>0.94444444444444442</v>
      </c>
      <c r="AA28" s="11">
        <f t="shared" si="8"/>
        <v>0</v>
      </c>
      <c r="AC28" s="11">
        <f t="shared" si="9"/>
        <v>0</v>
      </c>
      <c r="AD28" s="11">
        <v>39</v>
      </c>
      <c r="AE28" s="11">
        <f t="shared" si="10"/>
        <v>2.1666666666666665</v>
      </c>
      <c r="AF28" s="11">
        <v>18</v>
      </c>
      <c r="AG28" s="11">
        <f t="shared" si="11"/>
        <v>1</v>
      </c>
      <c r="AH28" s="13">
        <v>14</v>
      </c>
      <c r="AI28" s="11">
        <f t="shared" si="17"/>
        <v>0.77777777777777779</v>
      </c>
      <c r="AM28" s="31"/>
      <c r="AO28" s="30"/>
      <c r="AS28" s="30"/>
      <c r="AX28" s="11" t="s">
        <v>348</v>
      </c>
      <c r="AY28" s="11"/>
      <c r="AZ28" s="13">
        <v>1</v>
      </c>
      <c r="BA28" s="13">
        <v>1</v>
      </c>
      <c r="BB28" s="13">
        <v>1</v>
      </c>
      <c r="BC28" s="13" t="s">
        <v>343</v>
      </c>
    </row>
    <row r="29" spans="1:55" ht="45">
      <c r="A29" s="13">
        <v>24</v>
      </c>
      <c r="B29" s="2" t="s">
        <v>103</v>
      </c>
      <c r="C29" s="13">
        <v>30</v>
      </c>
      <c r="D29" s="13">
        <v>48</v>
      </c>
      <c r="E29" s="2" t="s">
        <v>104</v>
      </c>
      <c r="F29" s="13">
        <v>309</v>
      </c>
      <c r="G29" s="11">
        <v>44.4</v>
      </c>
      <c r="H29" s="11">
        <v>1</v>
      </c>
      <c r="I29" s="11">
        <v>25.5</v>
      </c>
      <c r="J29" s="13">
        <v>238</v>
      </c>
      <c r="K29" s="11">
        <f t="shared" si="0"/>
        <v>0.77022653721682843</v>
      </c>
      <c r="L29" s="13">
        <v>62</v>
      </c>
      <c r="M29" s="11">
        <f t="shared" si="1"/>
        <v>0.20064724919093851</v>
      </c>
      <c r="N29" s="13">
        <v>9</v>
      </c>
      <c r="O29" s="11">
        <f t="shared" si="2"/>
        <v>2.9126213592233011E-2</v>
      </c>
      <c r="P29" s="13">
        <v>34</v>
      </c>
      <c r="Q29" s="11">
        <f t="shared" si="3"/>
        <v>0.11003236245954692</v>
      </c>
      <c r="R29" s="13">
        <v>128</v>
      </c>
      <c r="S29" s="11">
        <f t="shared" si="4"/>
        <v>0.41423948220064727</v>
      </c>
      <c r="T29" s="13">
        <v>102</v>
      </c>
      <c r="U29" s="11">
        <f t="shared" si="5"/>
        <v>0.3300970873786408</v>
      </c>
      <c r="W29" s="11">
        <f t="shared" si="6"/>
        <v>0</v>
      </c>
      <c r="Y29" s="11">
        <f t="shared" si="7"/>
        <v>0</v>
      </c>
      <c r="AA29" s="11">
        <f t="shared" si="8"/>
        <v>0</v>
      </c>
      <c r="AC29" s="11">
        <f t="shared" si="9"/>
        <v>0</v>
      </c>
      <c r="AF29" s="11">
        <v>309</v>
      </c>
      <c r="AG29" s="11">
        <f t="shared" si="11"/>
        <v>1</v>
      </c>
      <c r="AH29" s="13">
        <v>266</v>
      </c>
      <c r="AI29" s="11">
        <f t="shared" si="17"/>
        <v>0.86084142394822005</v>
      </c>
      <c r="AM29" s="31"/>
      <c r="AO29" s="30"/>
      <c r="AS29" s="30"/>
      <c r="AX29" s="13">
        <v>1</v>
      </c>
      <c r="AZ29" s="13">
        <v>1</v>
      </c>
      <c r="BA29" s="13">
        <v>1</v>
      </c>
      <c r="BB29" s="13">
        <v>1</v>
      </c>
      <c r="BC29" s="13" t="s">
        <v>343</v>
      </c>
    </row>
    <row r="30" spans="1:55" ht="45">
      <c r="A30" s="13">
        <v>25</v>
      </c>
      <c r="B30" s="14" t="s">
        <v>362</v>
      </c>
      <c r="C30" s="13">
        <v>0</v>
      </c>
      <c r="D30" s="13">
        <v>9</v>
      </c>
      <c r="E30" s="2" t="s">
        <v>363</v>
      </c>
      <c r="F30" s="13">
        <v>101</v>
      </c>
      <c r="G30" s="11">
        <v>41.7</v>
      </c>
      <c r="H30" s="11">
        <v>0</v>
      </c>
      <c r="I30" s="11">
        <v>22.6</v>
      </c>
      <c r="J30" s="13">
        <v>73</v>
      </c>
      <c r="K30" s="11">
        <f t="shared" si="0"/>
        <v>0.72277227722772275</v>
      </c>
      <c r="L30" s="13">
        <v>24</v>
      </c>
      <c r="M30" s="11">
        <f t="shared" si="1"/>
        <v>0.23762376237623761</v>
      </c>
      <c r="N30" s="13">
        <v>2</v>
      </c>
      <c r="O30" s="11">
        <f t="shared" si="2"/>
        <v>1.9801980198019802E-2</v>
      </c>
      <c r="Q30" s="11">
        <f t="shared" si="3"/>
        <v>0</v>
      </c>
      <c r="S30" s="11">
        <f t="shared" si="4"/>
        <v>0</v>
      </c>
      <c r="U30" s="11">
        <f t="shared" si="5"/>
        <v>0</v>
      </c>
      <c r="V30" s="13">
        <v>8</v>
      </c>
      <c r="W30" s="11">
        <f t="shared" si="6"/>
        <v>7.9207920792079209E-2</v>
      </c>
      <c r="X30" s="13">
        <v>91</v>
      </c>
      <c r="Y30" s="11">
        <f t="shared" si="7"/>
        <v>0.90099009900990101</v>
      </c>
      <c r="Z30" s="13">
        <v>1</v>
      </c>
      <c r="AA30" s="11">
        <f t="shared" si="8"/>
        <v>9.9009900990099011E-3</v>
      </c>
      <c r="AC30" s="11">
        <f t="shared" si="9"/>
        <v>0</v>
      </c>
      <c r="AD30" s="11">
        <v>360</v>
      </c>
      <c r="AE30" s="11">
        <f t="shared" si="10"/>
        <v>3.5643564356435644</v>
      </c>
      <c r="AF30" s="11">
        <v>101</v>
      </c>
      <c r="AG30" s="11">
        <f t="shared" si="11"/>
        <v>1</v>
      </c>
      <c r="AI30" s="11"/>
      <c r="AJ30" s="13">
        <v>1</v>
      </c>
      <c r="AK30" s="13">
        <f t="shared" si="24"/>
        <v>2.7777777777777779E-3</v>
      </c>
      <c r="AL30" s="13">
        <v>38</v>
      </c>
      <c r="AM30" s="31">
        <f t="shared" si="12"/>
        <v>0.10555555555555556</v>
      </c>
      <c r="AO30" s="30">
        <f t="shared" si="13"/>
        <v>0</v>
      </c>
      <c r="AQ30" s="13">
        <f t="shared" si="23"/>
        <v>0</v>
      </c>
      <c r="AR30" s="11">
        <v>306</v>
      </c>
      <c r="AS30" s="30">
        <f t="shared" si="14"/>
        <v>0.85</v>
      </c>
      <c r="AT30" s="13">
        <v>6</v>
      </c>
      <c r="AU30" s="13">
        <f t="shared" si="21"/>
        <v>1.6666666666666666E-2</v>
      </c>
      <c r="AV30" s="13">
        <v>3</v>
      </c>
      <c r="AW30" s="13">
        <f t="shared" si="22"/>
        <v>8.3333333333333332E-3</v>
      </c>
      <c r="AX30" s="13">
        <v>1</v>
      </c>
      <c r="AZ30" s="13">
        <v>1</v>
      </c>
      <c r="BA30" s="13">
        <v>1</v>
      </c>
      <c r="BB30" s="13">
        <v>1</v>
      </c>
      <c r="BC30" s="13" t="s">
        <v>369</v>
      </c>
    </row>
    <row r="31" spans="1:55" ht="60">
      <c r="A31" s="13">
        <v>26</v>
      </c>
      <c r="B31" s="14" t="s">
        <v>370</v>
      </c>
      <c r="C31" s="13">
        <v>0</v>
      </c>
      <c r="D31" s="13">
        <v>0</v>
      </c>
      <c r="E31" s="2" t="s">
        <v>371</v>
      </c>
      <c r="F31" s="13">
        <v>19</v>
      </c>
      <c r="G31" s="11">
        <v>33.5</v>
      </c>
      <c r="J31" s="13">
        <v>9</v>
      </c>
      <c r="K31" s="11">
        <f t="shared" si="0"/>
        <v>0.47368421052631576</v>
      </c>
      <c r="L31" s="13">
        <v>10</v>
      </c>
      <c r="M31" s="11">
        <f t="shared" si="1"/>
        <v>0.52631578947368418</v>
      </c>
      <c r="O31" s="11">
        <f t="shared" si="2"/>
        <v>0</v>
      </c>
      <c r="Q31" s="11">
        <f t="shared" si="3"/>
        <v>0</v>
      </c>
      <c r="S31" s="11">
        <f t="shared" si="4"/>
        <v>0</v>
      </c>
      <c r="U31" s="11">
        <f t="shared" si="5"/>
        <v>0</v>
      </c>
      <c r="W31" s="11">
        <f t="shared" si="6"/>
        <v>0</v>
      </c>
      <c r="X31" s="13">
        <v>19</v>
      </c>
      <c r="Y31" s="11">
        <f t="shared" si="7"/>
        <v>1</v>
      </c>
      <c r="AA31" s="11">
        <f t="shared" si="8"/>
        <v>0</v>
      </c>
      <c r="AC31" s="11">
        <f t="shared" si="9"/>
        <v>0</v>
      </c>
      <c r="AF31" s="11">
        <v>19</v>
      </c>
      <c r="AG31" s="11">
        <f t="shared" si="11"/>
        <v>1</v>
      </c>
      <c r="AH31" s="13">
        <v>19</v>
      </c>
      <c r="AI31" s="11">
        <f t="shared" si="17"/>
        <v>1</v>
      </c>
      <c r="AM31" s="31"/>
      <c r="AO31" s="30"/>
      <c r="AS31" s="30"/>
      <c r="AX31" s="13">
        <v>1</v>
      </c>
      <c r="BC31" s="13" t="s">
        <v>143</v>
      </c>
    </row>
    <row r="32" spans="1:55" ht="75">
      <c r="A32" s="13">
        <v>27</v>
      </c>
      <c r="B32" s="14" t="s">
        <v>375</v>
      </c>
      <c r="C32" s="13">
        <v>1</v>
      </c>
      <c r="D32" s="13">
        <v>8</v>
      </c>
      <c r="E32" s="2" t="s">
        <v>376</v>
      </c>
      <c r="F32" s="13">
        <v>65</v>
      </c>
      <c r="G32" s="11">
        <v>39</v>
      </c>
      <c r="H32" s="11">
        <v>0</v>
      </c>
      <c r="I32" s="11">
        <v>24.4</v>
      </c>
      <c r="J32" s="13">
        <v>33</v>
      </c>
      <c r="K32" s="11">
        <f t="shared" si="0"/>
        <v>0.50769230769230766</v>
      </c>
      <c r="L32" s="13">
        <v>29</v>
      </c>
      <c r="M32" s="11">
        <f t="shared" si="1"/>
        <v>0.44615384615384618</v>
      </c>
      <c r="N32" s="13">
        <v>1</v>
      </c>
      <c r="O32" s="11">
        <f t="shared" si="2"/>
        <v>1.5384615384615385E-2</v>
      </c>
      <c r="Q32" s="11">
        <f t="shared" si="3"/>
        <v>0</v>
      </c>
      <c r="S32" s="11">
        <f t="shared" si="4"/>
        <v>0</v>
      </c>
      <c r="U32" s="11">
        <f t="shared" si="5"/>
        <v>0</v>
      </c>
      <c r="V32" s="13">
        <v>14</v>
      </c>
      <c r="W32" s="11">
        <f t="shared" si="6"/>
        <v>0.2153846153846154</v>
      </c>
      <c r="X32" s="13">
        <v>49</v>
      </c>
      <c r="Y32" s="11">
        <f t="shared" si="7"/>
        <v>0.75384615384615383</v>
      </c>
      <c r="Z32" s="13">
        <v>2</v>
      </c>
      <c r="AA32" s="11">
        <f t="shared" si="8"/>
        <v>3.0769230769230771E-2</v>
      </c>
      <c r="AC32" s="11">
        <f t="shared" si="9"/>
        <v>0</v>
      </c>
      <c r="AF32" s="11">
        <v>65</v>
      </c>
      <c r="AG32" s="11">
        <f t="shared" si="11"/>
        <v>1</v>
      </c>
      <c r="AH32" s="13">
        <v>60</v>
      </c>
      <c r="AI32" s="11">
        <f t="shared" si="17"/>
        <v>0.92307692307692313</v>
      </c>
      <c r="AM32" s="31"/>
      <c r="AO32" s="30"/>
      <c r="AS32" s="30"/>
      <c r="AX32" s="13">
        <v>1</v>
      </c>
      <c r="AZ32" s="13">
        <v>1</v>
      </c>
      <c r="BA32" s="13">
        <v>1</v>
      </c>
      <c r="BB32" s="13">
        <v>1</v>
      </c>
      <c r="BC32" s="13" t="s">
        <v>369</v>
      </c>
    </row>
    <row r="33" spans="1:55" ht="45">
      <c r="A33" s="13">
        <v>28</v>
      </c>
      <c r="B33" s="14" t="s">
        <v>380</v>
      </c>
      <c r="C33" s="13">
        <v>2</v>
      </c>
      <c r="D33" s="13">
        <v>7</v>
      </c>
      <c r="E33" s="2" t="s">
        <v>381</v>
      </c>
      <c r="F33" s="13">
        <v>20</v>
      </c>
      <c r="G33" s="11">
        <v>51.3</v>
      </c>
      <c r="H33" s="11">
        <v>1</v>
      </c>
      <c r="I33" s="11">
        <v>26.1</v>
      </c>
      <c r="K33" s="11">
        <f t="shared" si="0"/>
        <v>0</v>
      </c>
      <c r="M33" s="11">
        <f t="shared" si="1"/>
        <v>0</v>
      </c>
      <c r="O33" s="11">
        <f t="shared" si="2"/>
        <v>0</v>
      </c>
      <c r="P33" s="13">
        <v>2</v>
      </c>
      <c r="Q33" s="11">
        <f t="shared" si="3"/>
        <v>0.1</v>
      </c>
      <c r="R33" s="13">
        <v>9</v>
      </c>
      <c r="S33" s="11">
        <f t="shared" si="4"/>
        <v>0.45</v>
      </c>
      <c r="T33" s="13">
        <v>8</v>
      </c>
      <c r="U33" s="11">
        <f t="shared" si="5"/>
        <v>0.4</v>
      </c>
      <c r="V33" s="13">
        <v>1</v>
      </c>
      <c r="W33" s="11">
        <f t="shared" si="6"/>
        <v>0.05</v>
      </c>
      <c r="X33" s="13">
        <v>13</v>
      </c>
      <c r="Y33" s="11">
        <f t="shared" si="7"/>
        <v>0.65</v>
      </c>
      <c r="Z33" s="13">
        <v>2</v>
      </c>
      <c r="AA33" s="11">
        <f t="shared" si="8"/>
        <v>0.1</v>
      </c>
      <c r="AB33" s="13">
        <v>4</v>
      </c>
      <c r="AC33" s="11">
        <f t="shared" si="9"/>
        <v>0.2</v>
      </c>
      <c r="AF33" s="11">
        <v>20</v>
      </c>
      <c r="AG33" s="11">
        <f t="shared" si="11"/>
        <v>1</v>
      </c>
      <c r="AH33" s="13">
        <v>18</v>
      </c>
      <c r="AI33" s="11">
        <f t="shared" si="17"/>
        <v>0.9</v>
      </c>
      <c r="AM33" s="31"/>
      <c r="AO33" s="30"/>
      <c r="AS33" s="30"/>
      <c r="AX33" s="13">
        <v>0</v>
      </c>
      <c r="AZ33" s="13">
        <v>0</v>
      </c>
      <c r="BA33" s="13">
        <v>1</v>
      </c>
      <c r="BB33" s="13">
        <v>1</v>
      </c>
      <c r="BC33" s="13" t="s">
        <v>393</v>
      </c>
    </row>
    <row r="34" spans="1:55" ht="45">
      <c r="A34" s="13">
        <v>29</v>
      </c>
      <c r="B34" s="2" t="s">
        <v>106</v>
      </c>
      <c r="C34" s="13">
        <v>8</v>
      </c>
      <c r="D34" s="13">
        <v>28</v>
      </c>
      <c r="E34" s="2" t="s">
        <v>109</v>
      </c>
      <c r="F34" s="13">
        <v>176</v>
      </c>
      <c r="G34" s="11">
        <v>43.1</v>
      </c>
      <c r="H34" s="11">
        <v>0</v>
      </c>
      <c r="I34" s="11">
        <v>22.8</v>
      </c>
      <c r="J34" s="13">
        <v>120</v>
      </c>
      <c r="K34" s="11">
        <f t="shared" si="0"/>
        <v>0.68181818181818177</v>
      </c>
      <c r="L34" s="13">
        <v>49</v>
      </c>
      <c r="M34" s="11">
        <f t="shared" si="1"/>
        <v>0.27840909090909088</v>
      </c>
      <c r="N34" s="13">
        <v>4</v>
      </c>
      <c r="O34" s="11">
        <f t="shared" si="2"/>
        <v>2.2727272727272728E-2</v>
      </c>
      <c r="Q34" s="11">
        <f t="shared" si="3"/>
        <v>0</v>
      </c>
      <c r="S34" s="11">
        <f t="shared" si="4"/>
        <v>0</v>
      </c>
      <c r="U34" s="11">
        <f t="shared" si="5"/>
        <v>0</v>
      </c>
      <c r="V34" s="13">
        <v>16</v>
      </c>
      <c r="W34" s="11">
        <f t="shared" si="6"/>
        <v>9.0909090909090912E-2</v>
      </c>
      <c r="X34" s="13">
        <v>160</v>
      </c>
      <c r="Y34" s="11">
        <f t="shared" si="7"/>
        <v>0.90909090909090906</v>
      </c>
      <c r="AA34" s="11">
        <f t="shared" si="8"/>
        <v>0</v>
      </c>
      <c r="AC34" s="11">
        <f t="shared" si="9"/>
        <v>0</v>
      </c>
      <c r="AD34" s="11">
        <v>534</v>
      </c>
      <c r="AE34" s="11">
        <f t="shared" si="10"/>
        <v>3.0340909090909092</v>
      </c>
      <c r="AF34" s="11">
        <v>176</v>
      </c>
      <c r="AG34" s="11">
        <f t="shared" si="11"/>
        <v>1</v>
      </c>
      <c r="AH34" s="13">
        <v>153</v>
      </c>
      <c r="AI34" s="11">
        <f t="shared" si="17"/>
        <v>0.86931818181818177</v>
      </c>
      <c r="AJ34" s="13">
        <v>11</v>
      </c>
      <c r="AK34" s="13">
        <f t="shared" si="24"/>
        <v>2.0599250936329586E-2</v>
      </c>
      <c r="AL34" s="13">
        <v>38</v>
      </c>
      <c r="AM34" s="31">
        <f t="shared" si="12"/>
        <v>7.116104868913857E-2</v>
      </c>
      <c r="AO34" s="30">
        <f t="shared" si="13"/>
        <v>0</v>
      </c>
      <c r="AQ34" s="13">
        <f t="shared" si="23"/>
        <v>0</v>
      </c>
      <c r="AS34" s="30">
        <f t="shared" si="14"/>
        <v>0</v>
      </c>
      <c r="AT34" s="13">
        <v>4</v>
      </c>
      <c r="AU34" s="13">
        <f t="shared" si="21"/>
        <v>7.4906367041198503E-3</v>
      </c>
      <c r="AW34" s="13">
        <f t="shared" si="22"/>
        <v>0</v>
      </c>
      <c r="AX34" s="13">
        <v>1</v>
      </c>
      <c r="AZ34" s="13">
        <v>1</v>
      </c>
      <c r="BA34" s="13">
        <v>1</v>
      </c>
      <c r="BB34" s="13">
        <v>1</v>
      </c>
      <c r="BC34" s="13" t="s">
        <v>401</v>
      </c>
    </row>
    <row r="35" spans="1:55" ht="60">
      <c r="A35" s="13">
        <v>30</v>
      </c>
      <c r="B35" s="2" t="s">
        <v>603</v>
      </c>
      <c r="C35" s="13">
        <v>0</v>
      </c>
      <c r="D35" s="13">
        <v>6</v>
      </c>
      <c r="E35" s="2" t="s">
        <v>98</v>
      </c>
      <c r="F35" s="13">
        <v>53</v>
      </c>
      <c r="G35" s="11">
        <v>41</v>
      </c>
      <c r="J35" s="13">
        <v>28</v>
      </c>
      <c r="K35" s="11">
        <f t="shared" si="0"/>
        <v>0.52830188679245282</v>
      </c>
      <c r="L35" s="13">
        <v>25</v>
      </c>
      <c r="M35" s="11">
        <f t="shared" si="1"/>
        <v>0.47169811320754718</v>
      </c>
      <c r="O35" s="11">
        <f t="shared" si="2"/>
        <v>0</v>
      </c>
      <c r="P35" s="13">
        <v>0</v>
      </c>
      <c r="Q35" s="11">
        <f t="shared" si="3"/>
        <v>0</v>
      </c>
      <c r="R35" s="13">
        <v>21</v>
      </c>
      <c r="S35" s="11">
        <f t="shared" si="4"/>
        <v>0.39622641509433965</v>
      </c>
      <c r="T35" s="13">
        <v>7</v>
      </c>
      <c r="U35" s="11">
        <f t="shared" si="5"/>
        <v>0.13207547169811321</v>
      </c>
      <c r="V35" s="13">
        <v>29</v>
      </c>
      <c r="W35" s="11">
        <f t="shared" si="6"/>
        <v>0.54716981132075471</v>
      </c>
      <c r="X35" s="13">
        <v>18</v>
      </c>
      <c r="Y35" s="11">
        <f t="shared" si="7"/>
        <v>0.33962264150943394</v>
      </c>
      <c r="Z35" s="13">
        <v>3</v>
      </c>
      <c r="AA35" s="11">
        <f t="shared" si="8"/>
        <v>5.6603773584905662E-2</v>
      </c>
      <c r="AB35" s="13">
        <v>3</v>
      </c>
      <c r="AC35" s="11">
        <f t="shared" si="9"/>
        <v>5.6603773584905662E-2</v>
      </c>
      <c r="AH35" s="13">
        <v>41</v>
      </c>
      <c r="AI35" s="11">
        <f t="shared" si="17"/>
        <v>0.77358490566037741</v>
      </c>
      <c r="AM35" s="31"/>
      <c r="AO35" s="30"/>
      <c r="AS35" s="30"/>
      <c r="AX35" s="13">
        <v>1</v>
      </c>
      <c r="AZ35" s="13">
        <v>1</v>
      </c>
      <c r="BA35" s="13">
        <v>1</v>
      </c>
      <c r="BB35" s="13">
        <v>1</v>
      </c>
      <c r="BC35" s="13" t="s">
        <v>605</v>
      </c>
    </row>
    <row r="36" spans="1:55">
      <c r="A36" s="13">
        <v>30</v>
      </c>
      <c r="B36" s="2" t="s">
        <v>604</v>
      </c>
      <c r="C36" s="13">
        <v>2</v>
      </c>
      <c r="D36" s="13">
        <v>18</v>
      </c>
      <c r="F36" s="13">
        <v>63</v>
      </c>
      <c r="G36" s="11">
        <v>46</v>
      </c>
      <c r="J36" s="13">
        <v>43</v>
      </c>
      <c r="K36" s="11">
        <f t="shared" si="0"/>
        <v>0.68253968253968256</v>
      </c>
      <c r="L36" s="13">
        <v>17</v>
      </c>
      <c r="M36" s="11">
        <f t="shared" si="1"/>
        <v>0.26984126984126983</v>
      </c>
      <c r="O36" s="11">
        <f t="shared" si="2"/>
        <v>0</v>
      </c>
      <c r="P36" s="13">
        <v>2</v>
      </c>
      <c r="Q36" s="11">
        <f t="shared" si="3"/>
        <v>3.1746031746031744E-2</v>
      </c>
      <c r="R36" s="13">
        <v>28</v>
      </c>
      <c r="S36" s="11">
        <f t="shared" si="4"/>
        <v>0.44444444444444442</v>
      </c>
      <c r="T36" s="13">
        <v>6</v>
      </c>
      <c r="U36" s="11">
        <f t="shared" si="5"/>
        <v>9.5238095238095233E-2</v>
      </c>
      <c r="V36" s="13">
        <v>24</v>
      </c>
      <c r="W36" s="11">
        <f t="shared" si="6"/>
        <v>0.38095238095238093</v>
      </c>
      <c r="X36" s="13">
        <v>29</v>
      </c>
      <c r="Y36" s="11">
        <f t="shared" si="7"/>
        <v>0.46031746031746029</v>
      </c>
      <c r="Z36" s="13">
        <v>7</v>
      </c>
      <c r="AA36" s="11">
        <f t="shared" si="8"/>
        <v>0.1111111111111111</v>
      </c>
      <c r="AB36" s="13">
        <v>3</v>
      </c>
      <c r="AC36" s="11">
        <f t="shared" si="9"/>
        <v>4.7619047619047616E-2</v>
      </c>
      <c r="AH36" s="13">
        <v>53</v>
      </c>
      <c r="AI36" s="11">
        <f t="shared" si="17"/>
        <v>0.84126984126984128</v>
      </c>
      <c r="AM36" s="31"/>
      <c r="AO36" s="30"/>
      <c r="AS36" s="30"/>
      <c r="AX36" s="13">
        <v>1</v>
      </c>
      <c r="AZ36" s="13">
        <v>0</v>
      </c>
      <c r="BA36" s="13">
        <v>1</v>
      </c>
      <c r="BB36" s="13">
        <v>0</v>
      </c>
      <c r="BC36" s="13" t="s">
        <v>605</v>
      </c>
    </row>
    <row r="37" spans="1:55" ht="45">
      <c r="A37" s="13">
        <v>31</v>
      </c>
      <c r="B37" s="14" t="s">
        <v>382</v>
      </c>
      <c r="C37" s="13">
        <v>0</v>
      </c>
      <c r="D37" s="13">
        <v>4</v>
      </c>
      <c r="E37" s="2" t="s">
        <v>383</v>
      </c>
      <c r="F37" s="13">
        <v>45</v>
      </c>
      <c r="G37" s="11">
        <v>45</v>
      </c>
      <c r="H37" s="11">
        <v>0</v>
      </c>
      <c r="I37" s="11">
        <v>23.8</v>
      </c>
      <c r="J37" s="13">
        <v>38</v>
      </c>
      <c r="K37" s="11">
        <f t="shared" si="0"/>
        <v>0.84444444444444444</v>
      </c>
      <c r="L37" s="13" t="s">
        <v>411</v>
      </c>
      <c r="M37" s="11" t="e">
        <f t="shared" si="1"/>
        <v>#VALUE!</v>
      </c>
      <c r="O37" s="11">
        <f t="shared" si="2"/>
        <v>0</v>
      </c>
      <c r="P37" s="13">
        <v>6</v>
      </c>
      <c r="Q37" s="11">
        <f t="shared" si="3"/>
        <v>0.13333333333333333</v>
      </c>
      <c r="R37" s="13">
        <v>12</v>
      </c>
      <c r="S37" s="11">
        <f t="shared" si="4"/>
        <v>0.26666666666666666</v>
      </c>
      <c r="T37" s="13">
        <v>27</v>
      </c>
      <c r="U37" s="11">
        <f t="shared" si="5"/>
        <v>0.6</v>
      </c>
      <c r="W37" s="11">
        <f t="shared" si="6"/>
        <v>0</v>
      </c>
      <c r="X37" s="13">
        <v>44</v>
      </c>
      <c r="Y37" s="11">
        <f t="shared" si="7"/>
        <v>0.97777777777777775</v>
      </c>
      <c r="Z37" s="13">
        <v>1</v>
      </c>
      <c r="AA37" s="11">
        <f t="shared" si="8"/>
        <v>2.2222222222222223E-2</v>
      </c>
      <c r="AC37" s="11">
        <f t="shared" si="9"/>
        <v>0</v>
      </c>
      <c r="AD37" s="11">
        <v>225</v>
      </c>
      <c r="AE37" s="11">
        <f t="shared" si="10"/>
        <v>5</v>
      </c>
      <c r="AF37" s="11">
        <v>42</v>
      </c>
      <c r="AG37" s="11">
        <f t="shared" si="11"/>
        <v>0.93333333333333335</v>
      </c>
      <c r="AH37" s="13">
        <v>27</v>
      </c>
      <c r="AI37" s="11">
        <f t="shared" si="17"/>
        <v>0.6</v>
      </c>
      <c r="AM37" s="31"/>
      <c r="AO37" s="30"/>
      <c r="AS37" s="30"/>
      <c r="AZ37" s="13">
        <v>1</v>
      </c>
      <c r="BA37" s="13">
        <v>1</v>
      </c>
      <c r="BB37" s="13">
        <v>1</v>
      </c>
      <c r="BC37" s="13" t="s">
        <v>413</v>
      </c>
    </row>
    <row r="38" spans="1:55" s="5" customFormat="1" ht="30">
      <c r="A38" s="16">
        <v>32</v>
      </c>
      <c r="B38" s="14" t="s">
        <v>415</v>
      </c>
      <c r="C38" s="16">
        <v>1</v>
      </c>
      <c r="D38" s="16">
        <v>8</v>
      </c>
      <c r="E38" s="14" t="s">
        <v>414</v>
      </c>
      <c r="F38" s="16">
        <v>60</v>
      </c>
      <c r="G38" s="15">
        <v>61</v>
      </c>
      <c r="H38" s="15">
        <v>1</v>
      </c>
      <c r="I38" s="15">
        <v>27</v>
      </c>
      <c r="J38" s="16"/>
      <c r="K38" s="11">
        <f t="shared" si="0"/>
        <v>0</v>
      </c>
      <c r="L38" s="16"/>
      <c r="M38" s="11">
        <f t="shared" si="1"/>
        <v>0</v>
      </c>
      <c r="N38" s="16"/>
      <c r="O38" s="11">
        <f t="shared" si="2"/>
        <v>0</v>
      </c>
      <c r="P38" s="16"/>
      <c r="Q38" s="11">
        <f t="shared" si="3"/>
        <v>0</v>
      </c>
      <c r="R38" s="16"/>
      <c r="S38" s="11">
        <f t="shared" si="4"/>
        <v>0</v>
      </c>
      <c r="T38" s="16"/>
      <c r="U38" s="11">
        <f t="shared" si="5"/>
        <v>0</v>
      </c>
      <c r="V38" s="16">
        <v>2</v>
      </c>
      <c r="W38" s="11">
        <f t="shared" si="6"/>
        <v>3.3333333333333333E-2</v>
      </c>
      <c r="X38" s="16">
        <v>56</v>
      </c>
      <c r="Y38" s="11">
        <f t="shared" si="7"/>
        <v>0.93333333333333335</v>
      </c>
      <c r="Z38" s="16">
        <v>3</v>
      </c>
      <c r="AA38" s="11">
        <f t="shared" si="8"/>
        <v>0.05</v>
      </c>
      <c r="AB38" s="16"/>
      <c r="AC38" s="11">
        <f t="shared" si="9"/>
        <v>0</v>
      </c>
      <c r="AD38" s="15"/>
      <c r="AE38" s="11"/>
      <c r="AF38" s="15"/>
      <c r="AG38" s="11"/>
      <c r="AH38" s="16"/>
      <c r="AI38" s="11"/>
      <c r="AJ38" s="16"/>
      <c r="AK38" s="13"/>
      <c r="AL38" s="16"/>
      <c r="AM38" s="31"/>
      <c r="AN38" s="16"/>
      <c r="AO38" s="30"/>
      <c r="AP38" s="16"/>
      <c r="AQ38" s="13"/>
      <c r="AR38" s="15"/>
      <c r="AS38" s="30"/>
      <c r="AT38" s="16"/>
      <c r="AU38" s="13"/>
      <c r="AV38" s="16"/>
      <c r="AW38" s="13"/>
      <c r="AX38" s="16">
        <v>0</v>
      </c>
      <c r="AY38" s="16"/>
      <c r="AZ38" s="16">
        <v>1</v>
      </c>
      <c r="BA38" s="16">
        <v>1</v>
      </c>
      <c r="BB38" s="16">
        <v>1</v>
      </c>
      <c r="BC38" s="16" t="s">
        <v>434</v>
      </c>
    </row>
    <row r="39" spans="1:55" ht="45">
      <c r="A39" s="13">
        <v>33</v>
      </c>
      <c r="B39" s="2" t="s">
        <v>417</v>
      </c>
      <c r="C39" s="13">
        <v>1</v>
      </c>
      <c r="D39" s="13">
        <v>14</v>
      </c>
      <c r="E39" s="2" t="s">
        <v>416</v>
      </c>
      <c r="F39" s="13">
        <v>92</v>
      </c>
      <c r="G39" s="11">
        <v>40</v>
      </c>
      <c r="H39" s="11">
        <v>1</v>
      </c>
      <c r="I39" s="11">
        <v>25.4</v>
      </c>
      <c r="J39" s="13">
        <v>34</v>
      </c>
      <c r="K39" s="11">
        <f t="shared" si="0"/>
        <v>0.36956521739130432</v>
      </c>
      <c r="L39" s="13">
        <v>54</v>
      </c>
      <c r="M39" s="11">
        <f t="shared" si="1"/>
        <v>0.58695652173913049</v>
      </c>
      <c r="N39" s="13">
        <v>4</v>
      </c>
      <c r="O39" s="11">
        <f t="shared" si="2"/>
        <v>4.3478260869565216E-2</v>
      </c>
      <c r="P39" s="13">
        <v>8</v>
      </c>
      <c r="Q39" s="11">
        <f t="shared" si="3"/>
        <v>8.6956521739130432E-2</v>
      </c>
      <c r="R39" s="13">
        <v>60</v>
      </c>
      <c r="S39" s="11">
        <f t="shared" si="4"/>
        <v>0.65217391304347827</v>
      </c>
      <c r="T39" s="13">
        <v>18</v>
      </c>
      <c r="U39" s="11">
        <f t="shared" si="5"/>
        <v>0.19565217391304349</v>
      </c>
      <c r="V39" s="13">
        <v>92</v>
      </c>
      <c r="W39" s="11">
        <f t="shared" si="6"/>
        <v>1</v>
      </c>
      <c r="Y39" s="11">
        <f t="shared" si="7"/>
        <v>0</v>
      </c>
      <c r="AA39" s="11">
        <f t="shared" si="8"/>
        <v>0</v>
      </c>
      <c r="AC39" s="11">
        <f t="shared" si="9"/>
        <v>0</v>
      </c>
      <c r="AF39" s="11">
        <v>92</v>
      </c>
      <c r="AG39" s="11">
        <f t="shared" si="11"/>
        <v>1</v>
      </c>
      <c r="AH39" s="13">
        <v>75</v>
      </c>
      <c r="AI39" s="11">
        <f t="shared" si="17"/>
        <v>0.81521739130434778</v>
      </c>
      <c r="AM39" s="31"/>
      <c r="AO39" s="30"/>
      <c r="AS39" s="30"/>
      <c r="AX39" s="12">
        <v>0</v>
      </c>
      <c r="AY39" s="12"/>
      <c r="AZ39" s="12">
        <v>1</v>
      </c>
      <c r="BA39" s="12">
        <v>1</v>
      </c>
      <c r="BB39" s="12">
        <v>1</v>
      </c>
      <c r="BC39" s="12" t="s">
        <v>434</v>
      </c>
    </row>
    <row r="40" spans="1:55" ht="45">
      <c r="A40" s="13">
        <f>A39+1</f>
        <v>34</v>
      </c>
      <c r="B40" s="2" t="s">
        <v>418</v>
      </c>
      <c r="C40" s="13">
        <v>2</v>
      </c>
      <c r="D40" s="13">
        <v>6</v>
      </c>
      <c r="E40" s="2" t="s">
        <v>419</v>
      </c>
      <c r="F40" s="13">
        <v>30</v>
      </c>
      <c r="G40" s="11">
        <v>34</v>
      </c>
      <c r="J40" s="13">
        <v>19</v>
      </c>
      <c r="K40" s="11">
        <f t="shared" si="0"/>
        <v>0.6333333333333333</v>
      </c>
      <c r="L40" s="13">
        <v>6</v>
      </c>
      <c r="M40" s="11">
        <f t="shared" si="1"/>
        <v>0.2</v>
      </c>
      <c r="N40" s="13">
        <v>2</v>
      </c>
      <c r="O40" s="11">
        <f t="shared" si="2"/>
        <v>6.6666666666666666E-2</v>
      </c>
      <c r="Q40" s="11">
        <f t="shared" si="3"/>
        <v>0</v>
      </c>
      <c r="S40" s="11">
        <f t="shared" si="4"/>
        <v>0</v>
      </c>
      <c r="U40" s="11">
        <f t="shared" si="5"/>
        <v>0</v>
      </c>
      <c r="V40" s="13">
        <v>3</v>
      </c>
      <c r="W40" s="11">
        <f t="shared" si="6"/>
        <v>0.1</v>
      </c>
      <c r="X40" s="13">
        <v>27</v>
      </c>
      <c r="Y40" s="11">
        <f t="shared" si="7"/>
        <v>0.9</v>
      </c>
      <c r="AA40" s="11">
        <f t="shared" si="8"/>
        <v>0</v>
      </c>
      <c r="AC40" s="11">
        <f t="shared" si="9"/>
        <v>0</v>
      </c>
      <c r="AD40" s="11">
        <v>350</v>
      </c>
      <c r="AE40" s="11">
        <f t="shared" si="10"/>
        <v>11.666666666666666</v>
      </c>
      <c r="AF40" s="11">
        <v>30</v>
      </c>
      <c r="AG40" s="11">
        <f t="shared" si="11"/>
        <v>1</v>
      </c>
      <c r="AI40" s="11"/>
      <c r="AK40" s="13">
        <f t="shared" si="24"/>
        <v>0</v>
      </c>
      <c r="AL40" s="13">
        <v>90</v>
      </c>
      <c r="AM40" s="31">
        <f t="shared" si="12"/>
        <v>0.25714285714285712</v>
      </c>
      <c r="AN40" s="13">
        <v>98</v>
      </c>
      <c r="AO40" s="30">
        <f t="shared" si="13"/>
        <v>0.28000000000000003</v>
      </c>
      <c r="AP40" s="13">
        <v>22</v>
      </c>
      <c r="AQ40" s="13">
        <f t="shared" si="23"/>
        <v>6.2857142857142861E-2</v>
      </c>
      <c r="AR40" s="11">
        <v>122</v>
      </c>
      <c r="AS40" s="30">
        <f t="shared" si="14"/>
        <v>0.34857142857142859</v>
      </c>
      <c r="AT40" s="13">
        <v>3</v>
      </c>
      <c r="AU40" s="13">
        <f t="shared" si="21"/>
        <v>8.5714285714285719E-3</v>
      </c>
      <c r="AV40" s="13">
        <v>4</v>
      </c>
      <c r="AW40" s="13">
        <f t="shared" si="22"/>
        <v>1.1428571428571429E-2</v>
      </c>
      <c r="AX40" s="12"/>
      <c r="AY40" s="12"/>
      <c r="AZ40" s="12"/>
      <c r="BA40" s="12"/>
      <c r="BB40" s="12"/>
      <c r="BC40" s="12"/>
    </row>
    <row r="41" spans="1:55" ht="75">
      <c r="A41" s="13">
        <f t="shared" ref="A41:A55" si="25">A40+1</f>
        <v>35</v>
      </c>
      <c r="B41" s="2" t="s">
        <v>422</v>
      </c>
      <c r="C41" s="13">
        <v>12</v>
      </c>
      <c r="D41" s="13">
        <v>38</v>
      </c>
      <c r="E41" s="2" t="s">
        <v>423</v>
      </c>
      <c r="F41" s="13">
        <v>245</v>
      </c>
      <c r="G41" s="11">
        <v>44</v>
      </c>
      <c r="H41" s="11">
        <v>1</v>
      </c>
      <c r="I41" s="11">
        <v>25</v>
      </c>
      <c r="J41" s="13">
        <v>146</v>
      </c>
      <c r="K41" s="11">
        <f t="shared" si="0"/>
        <v>0.59591836734693882</v>
      </c>
      <c r="L41" s="13">
        <v>86</v>
      </c>
      <c r="M41" s="11">
        <f t="shared" si="1"/>
        <v>0.3510204081632653</v>
      </c>
      <c r="N41" s="13">
        <v>7</v>
      </c>
      <c r="O41" s="11">
        <f t="shared" si="2"/>
        <v>2.8571428571428571E-2</v>
      </c>
      <c r="Q41" s="11">
        <f t="shared" si="3"/>
        <v>0</v>
      </c>
      <c r="S41" s="11">
        <f t="shared" si="4"/>
        <v>0</v>
      </c>
      <c r="U41" s="11">
        <f t="shared" si="5"/>
        <v>0</v>
      </c>
      <c r="V41" s="13">
        <v>2</v>
      </c>
      <c r="W41" s="11">
        <f t="shared" si="6"/>
        <v>8.1632653061224497E-3</v>
      </c>
      <c r="X41" s="13">
        <v>243</v>
      </c>
      <c r="Y41" s="11">
        <f t="shared" si="7"/>
        <v>0.99183673469387756</v>
      </c>
      <c r="AA41" s="11">
        <f t="shared" si="8"/>
        <v>0</v>
      </c>
      <c r="AC41" s="11">
        <f t="shared" si="9"/>
        <v>0</v>
      </c>
      <c r="AF41" s="11">
        <v>236</v>
      </c>
      <c r="AG41" s="11">
        <f t="shared" si="11"/>
        <v>0.96326530612244898</v>
      </c>
      <c r="AH41" s="13">
        <v>201</v>
      </c>
      <c r="AI41" s="11">
        <f t="shared" si="17"/>
        <v>0.82040816326530608</v>
      </c>
      <c r="AM41" s="31"/>
      <c r="AO41" s="30"/>
      <c r="AS41" s="30"/>
      <c r="AX41" s="11" t="s">
        <v>440</v>
      </c>
      <c r="AY41" s="11"/>
      <c r="AZ41" s="13">
        <v>1</v>
      </c>
      <c r="BA41" s="13">
        <v>1</v>
      </c>
      <c r="BB41" s="13">
        <v>1</v>
      </c>
      <c r="BC41" s="13" t="s">
        <v>343</v>
      </c>
    </row>
    <row r="42" spans="1:55" ht="60">
      <c r="A42" s="13">
        <f t="shared" si="25"/>
        <v>36</v>
      </c>
      <c r="B42" s="2" t="s">
        <v>424</v>
      </c>
      <c r="C42" s="13">
        <v>4</v>
      </c>
      <c r="D42" s="13">
        <v>12</v>
      </c>
      <c r="E42" s="2" t="s">
        <v>425</v>
      </c>
      <c r="F42" s="13">
        <v>41</v>
      </c>
      <c r="G42" s="11">
        <v>48.1</v>
      </c>
      <c r="H42" s="11">
        <v>1</v>
      </c>
      <c r="I42" s="11">
        <v>25.8</v>
      </c>
      <c r="K42" s="11">
        <f t="shared" si="0"/>
        <v>0</v>
      </c>
      <c r="M42" s="11">
        <f t="shared" si="1"/>
        <v>0</v>
      </c>
      <c r="O42" s="11">
        <f t="shared" si="2"/>
        <v>0</v>
      </c>
      <c r="P42" s="13">
        <v>4</v>
      </c>
      <c r="Q42" s="11">
        <f t="shared" si="3"/>
        <v>9.7560975609756101E-2</v>
      </c>
      <c r="R42" s="13">
        <v>17</v>
      </c>
      <c r="S42" s="11">
        <f t="shared" si="4"/>
        <v>0.41463414634146339</v>
      </c>
      <c r="T42" s="13">
        <v>20</v>
      </c>
      <c r="U42" s="11">
        <f t="shared" si="5"/>
        <v>0.48780487804878048</v>
      </c>
      <c r="W42" s="11">
        <f t="shared" si="6"/>
        <v>0</v>
      </c>
      <c r="Y42" s="11">
        <f t="shared" si="7"/>
        <v>0</v>
      </c>
      <c r="AA42" s="11">
        <f t="shared" si="8"/>
        <v>0</v>
      </c>
      <c r="AC42" s="11">
        <f t="shared" si="9"/>
        <v>0</v>
      </c>
      <c r="AF42" s="11">
        <v>34</v>
      </c>
      <c r="AG42" s="11">
        <f t="shared" si="11"/>
        <v>0.82926829268292679</v>
      </c>
      <c r="AI42" s="11"/>
      <c r="AM42" s="31"/>
      <c r="AO42" s="30"/>
      <c r="AS42" s="30"/>
      <c r="AX42" s="13">
        <v>1</v>
      </c>
      <c r="AZ42" s="13">
        <v>1</v>
      </c>
      <c r="BA42" s="13">
        <v>0</v>
      </c>
      <c r="BB42" s="13">
        <v>0</v>
      </c>
      <c r="BC42" s="13" t="s">
        <v>450</v>
      </c>
    </row>
    <row r="43" spans="1:55" ht="45">
      <c r="A43" s="13">
        <f t="shared" si="25"/>
        <v>37</v>
      </c>
      <c r="B43" s="2" t="s">
        <v>427</v>
      </c>
      <c r="C43" s="13">
        <v>2</v>
      </c>
      <c r="D43" s="13">
        <v>46</v>
      </c>
      <c r="E43" s="2" t="s">
        <v>426</v>
      </c>
      <c r="F43" s="13">
        <v>356</v>
      </c>
      <c r="G43" s="11">
        <v>46</v>
      </c>
      <c r="J43" s="13">
        <v>317</v>
      </c>
      <c r="K43" s="11">
        <f t="shared" si="0"/>
        <v>0.8904494382022472</v>
      </c>
      <c r="L43" s="13">
        <v>39</v>
      </c>
      <c r="M43" s="11">
        <f t="shared" si="1"/>
        <v>0.10955056179775281</v>
      </c>
      <c r="O43" s="11">
        <f t="shared" si="2"/>
        <v>0</v>
      </c>
      <c r="P43" s="13">
        <v>69</v>
      </c>
      <c r="Q43" s="11">
        <f t="shared" si="3"/>
        <v>0.19382022471910113</v>
      </c>
      <c r="R43" s="13">
        <v>190</v>
      </c>
      <c r="S43" s="11">
        <f t="shared" si="4"/>
        <v>0.5337078651685393</v>
      </c>
      <c r="T43" s="13">
        <v>97</v>
      </c>
      <c r="U43" s="11">
        <f t="shared" si="5"/>
        <v>0.27247191011235955</v>
      </c>
      <c r="W43" s="11">
        <f t="shared" si="6"/>
        <v>0</v>
      </c>
      <c r="Y43" s="11">
        <f t="shared" si="7"/>
        <v>0</v>
      </c>
      <c r="AA43" s="11">
        <f t="shared" si="8"/>
        <v>0</v>
      </c>
      <c r="AC43" s="11">
        <f t="shared" si="9"/>
        <v>0</v>
      </c>
      <c r="AF43" s="11">
        <v>325</v>
      </c>
      <c r="AG43" s="11">
        <f t="shared" si="11"/>
        <v>0.9129213483146067</v>
      </c>
      <c r="AI43" s="11"/>
      <c r="AM43" s="31"/>
      <c r="AO43" s="30"/>
      <c r="AS43" s="30"/>
      <c r="AX43" s="13">
        <v>0</v>
      </c>
      <c r="AZ43" s="13">
        <v>1</v>
      </c>
      <c r="BA43" s="13">
        <v>1</v>
      </c>
      <c r="BB43" s="13">
        <v>1</v>
      </c>
      <c r="BC43" s="13" t="s">
        <v>457</v>
      </c>
    </row>
    <row r="44" spans="1:55" ht="60">
      <c r="A44" s="13">
        <f t="shared" si="25"/>
        <v>38</v>
      </c>
      <c r="B44" s="2" t="s">
        <v>28</v>
      </c>
      <c r="C44" s="13">
        <v>0</v>
      </c>
      <c r="D44" s="13">
        <v>11</v>
      </c>
      <c r="E44" s="2" t="s">
        <v>29</v>
      </c>
      <c r="F44" s="13">
        <v>77</v>
      </c>
      <c r="G44" s="11">
        <v>40</v>
      </c>
      <c r="H44" s="11">
        <v>0</v>
      </c>
      <c r="I44" s="11">
        <v>21</v>
      </c>
      <c r="J44" s="13">
        <v>40</v>
      </c>
      <c r="K44" s="11">
        <f t="shared" si="0"/>
        <v>0.51948051948051943</v>
      </c>
      <c r="L44" s="13">
        <v>26</v>
      </c>
      <c r="M44" s="11">
        <f t="shared" si="1"/>
        <v>0.33766233766233766</v>
      </c>
      <c r="N44" s="13">
        <v>10</v>
      </c>
      <c r="O44" s="11">
        <f t="shared" si="2"/>
        <v>0.12987012987012986</v>
      </c>
      <c r="Q44" s="11">
        <f t="shared" si="3"/>
        <v>0</v>
      </c>
      <c r="S44" s="11">
        <f t="shared" si="4"/>
        <v>0</v>
      </c>
      <c r="U44" s="11">
        <f t="shared" si="5"/>
        <v>0</v>
      </c>
      <c r="V44" s="13">
        <v>3</v>
      </c>
      <c r="W44" s="11">
        <f t="shared" si="6"/>
        <v>3.896103896103896E-2</v>
      </c>
      <c r="X44" s="13">
        <v>74</v>
      </c>
      <c r="Y44" s="11">
        <f t="shared" si="7"/>
        <v>0.96103896103896103</v>
      </c>
      <c r="AA44" s="11">
        <f t="shared" si="8"/>
        <v>0</v>
      </c>
      <c r="AC44" s="11">
        <f t="shared" si="9"/>
        <v>0</v>
      </c>
      <c r="AD44" s="11">
        <v>154</v>
      </c>
      <c r="AE44" s="11">
        <f t="shared" si="10"/>
        <v>2</v>
      </c>
      <c r="AF44" s="11">
        <v>76</v>
      </c>
      <c r="AG44" s="11">
        <f t="shared" si="11"/>
        <v>0.98701298701298701</v>
      </c>
      <c r="AH44" s="13">
        <v>68</v>
      </c>
      <c r="AI44" s="11">
        <f t="shared" si="17"/>
        <v>0.88311688311688308</v>
      </c>
      <c r="AK44" s="13">
        <f t="shared" si="24"/>
        <v>0</v>
      </c>
      <c r="AL44" s="13">
        <v>1</v>
      </c>
      <c r="AM44" s="31">
        <f t="shared" si="12"/>
        <v>6.4935064935064939E-3</v>
      </c>
      <c r="AN44" s="13">
        <v>61</v>
      </c>
      <c r="AO44" s="30">
        <f t="shared" si="13"/>
        <v>0.39610389610389612</v>
      </c>
      <c r="AP44" s="13">
        <v>2</v>
      </c>
      <c r="AQ44" s="13">
        <f t="shared" si="23"/>
        <v>1.2987012987012988E-2</v>
      </c>
      <c r="AR44" s="11">
        <v>89</v>
      </c>
      <c r="AS44" s="30">
        <f t="shared" si="14"/>
        <v>0.57792207792207795</v>
      </c>
      <c r="AU44" s="13">
        <f t="shared" si="21"/>
        <v>0</v>
      </c>
      <c r="AV44" s="13">
        <v>1</v>
      </c>
      <c r="AW44" s="13">
        <f t="shared" si="22"/>
        <v>6.4935064935064939E-3</v>
      </c>
      <c r="AX44" s="12"/>
      <c r="AY44" s="12"/>
      <c r="AZ44" s="12"/>
      <c r="BA44" s="12"/>
      <c r="BB44" s="12"/>
      <c r="BC44" s="12"/>
    </row>
    <row r="45" spans="1:55" ht="45">
      <c r="A45" s="13">
        <f t="shared" si="25"/>
        <v>39</v>
      </c>
      <c r="B45" s="2" t="s">
        <v>472</v>
      </c>
      <c r="C45" s="13">
        <v>0</v>
      </c>
      <c r="D45" s="13">
        <v>6</v>
      </c>
      <c r="E45" s="2" t="s">
        <v>473</v>
      </c>
      <c r="F45" s="13">
        <v>10</v>
      </c>
      <c r="G45" s="11">
        <v>39</v>
      </c>
      <c r="H45" s="11">
        <v>0</v>
      </c>
      <c r="I45" s="11">
        <v>24.6</v>
      </c>
      <c r="J45" s="13">
        <v>7</v>
      </c>
      <c r="K45" s="11">
        <f t="shared" si="0"/>
        <v>0.7</v>
      </c>
      <c r="L45" s="13">
        <v>3</v>
      </c>
      <c r="M45" s="11">
        <f t="shared" si="1"/>
        <v>0.3</v>
      </c>
      <c r="O45" s="11">
        <f t="shared" si="2"/>
        <v>0</v>
      </c>
      <c r="P45" s="13">
        <v>2</v>
      </c>
      <c r="Q45" s="11">
        <f t="shared" si="3"/>
        <v>0.2</v>
      </c>
      <c r="R45" s="13">
        <v>5</v>
      </c>
      <c r="S45" s="11">
        <f t="shared" si="4"/>
        <v>0.5</v>
      </c>
      <c r="T45" s="13">
        <v>3</v>
      </c>
      <c r="U45" s="11">
        <f t="shared" si="5"/>
        <v>0.3</v>
      </c>
      <c r="V45" s="13">
        <v>2</v>
      </c>
      <c r="W45" s="11">
        <f t="shared" si="6"/>
        <v>0.2</v>
      </c>
      <c r="X45" s="13">
        <v>8</v>
      </c>
      <c r="Y45" s="11">
        <f t="shared" si="7"/>
        <v>0.8</v>
      </c>
      <c r="AA45" s="11">
        <f t="shared" si="8"/>
        <v>0</v>
      </c>
      <c r="AC45" s="11">
        <f t="shared" si="9"/>
        <v>0</v>
      </c>
      <c r="AD45" s="11">
        <v>22</v>
      </c>
      <c r="AE45" s="11">
        <f t="shared" si="10"/>
        <v>2.2000000000000002</v>
      </c>
      <c r="AF45" s="11">
        <v>10</v>
      </c>
      <c r="AG45" s="11">
        <f t="shared" si="11"/>
        <v>1</v>
      </c>
      <c r="AH45" s="13">
        <v>9</v>
      </c>
      <c r="AI45" s="11">
        <f t="shared" si="17"/>
        <v>0.9</v>
      </c>
      <c r="AM45" s="31"/>
      <c r="AO45" s="30"/>
      <c r="AS45" s="30"/>
      <c r="AX45" s="12"/>
      <c r="AY45" s="12"/>
      <c r="AZ45" s="12"/>
      <c r="BA45" s="12"/>
      <c r="BB45" s="12"/>
      <c r="BC45" s="12"/>
    </row>
    <row r="46" spans="1:55" ht="60">
      <c r="A46" s="13">
        <f t="shared" si="25"/>
        <v>40</v>
      </c>
      <c r="B46" s="2" t="s">
        <v>476</v>
      </c>
      <c r="C46" s="13">
        <v>0</v>
      </c>
      <c r="D46" s="13">
        <v>19</v>
      </c>
      <c r="E46" s="2" t="s">
        <v>477</v>
      </c>
      <c r="F46" s="13">
        <v>145</v>
      </c>
      <c r="G46" s="11">
        <v>43.6</v>
      </c>
      <c r="H46" s="11">
        <v>0</v>
      </c>
      <c r="I46" s="11">
        <v>24.5</v>
      </c>
      <c r="J46" s="13">
        <v>84</v>
      </c>
      <c r="K46" s="11">
        <f t="shared" si="0"/>
        <v>0.57931034482758625</v>
      </c>
      <c r="L46" s="13">
        <v>49</v>
      </c>
      <c r="M46" s="11">
        <f t="shared" si="1"/>
        <v>0.33793103448275863</v>
      </c>
      <c r="N46" s="13">
        <v>2</v>
      </c>
      <c r="O46" s="11">
        <f t="shared" si="2"/>
        <v>1.3793103448275862E-2</v>
      </c>
      <c r="Q46" s="11">
        <f t="shared" si="3"/>
        <v>0</v>
      </c>
      <c r="S46" s="11">
        <f t="shared" si="4"/>
        <v>0</v>
      </c>
      <c r="U46" s="11">
        <f t="shared" si="5"/>
        <v>0</v>
      </c>
      <c r="V46" s="13">
        <v>33</v>
      </c>
      <c r="W46" s="11">
        <f t="shared" si="6"/>
        <v>0.22758620689655173</v>
      </c>
      <c r="X46" s="13">
        <v>108</v>
      </c>
      <c r="Y46" s="11">
        <f t="shared" si="7"/>
        <v>0.7448275862068966</v>
      </c>
      <c r="Z46" s="13">
        <v>4</v>
      </c>
      <c r="AA46" s="11">
        <f t="shared" si="8"/>
        <v>2.7586206896551724E-2</v>
      </c>
      <c r="AC46" s="11">
        <f t="shared" si="9"/>
        <v>0</v>
      </c>
      <c r="AI46" s="11"/>
      <c r="AM46" s="31"/>
      <c r="AO46" s="30"/>
      <c r="AS46" s="30"/>
      <c r="AX46" s="13">
        <v>1</v>
      </c>
      <c r="AZ46" s="13">
        <v>1</v>
      </c>
      <c r="BA46" s="13">
        <v>1</v>
      </c>
      <c r="BB46" s="13">
        <v>1</v>
      </c>
      <c r="BC46" s="13" t="s">
        <v>465</v>
      </c>
    </row>
    <row r="47" spans="1:55" ht="45">
      <c r="A47" s="13">
        <f t="shared" si="25"/>
        <v>41</v>
      </c>
      <c r="B47" s="2" t="s">
        <v>478</v>
      </c>
      <c r="C47" s="13">
        <v>2</v>
      </c>
      <c r="D47" s="13">
        <v>15</v>
      </c>
      <c r="E47" s="2" t="s">
        <v>479</v>
      </c>
      <c r="F47" s="13">
        <v>59</v>
      </c>
      <c r="G47" s="11">
        <v>48.6</v>
      </c>
      <c r="J47" s="13">
        <v>51</v>
      </c>
      <c r="K47" s="11">
        <f t="shared" si="0"/>
        <v>0.86440677966101698</v>
      </c>
      <c r="L47" s="13">
        <v>6</v>
      </c>
      <c r="M47" s="11">
        <f t="shared" si="1"/>
        <v>0.10169491525423729</v>
      </c>
      <c r="O47" s="11">
        <f t="shared" si="2"/>
        <v>0</v>
      </c>
      <c r="P47" s="13">
        <v>12</v>
      </c>
      <c r="Q47" s="11">
        <f t="shared" si="3"/>
        <v>0.20338983050847459</v>
      </c>
      <c r="R47" s="13">
        <v>22</v>
      </c>
      <c r="S47" s="11">
        <f t="shared" si="4"/>
        <v>0.3728813559322034</v>
      </c>
      <c r="T47" s="13">
        <v>25</v>
      </c>
      <c r="U47" s="11">
        <f t="shared" si="5"/>
        <v>0.42372881355932202</v>
      </c>
      <c r="V47" s="13">
        <v>19</v>
      </c>
      <c r="W47" s="11">
        <f t="shared" si="6"/>
        <v>0.32203389830508472</v>
      </c>
      <c r="Y47" s="11">
        <f t="shared" si="7"/>
        <v>0</v>
      </c>
      <c r="Z47" s="13">
        <v>22</v>
      </c>
      <c r="AA47" s="11">
        <f t="shared" si="8"/>
        <v>0.3728813559322034</v>
      </c>
      <c r="AB47" s="13">
        <v>18</v>
      </c>
      <c r="AC47" s="11">
        <f t="shared" si="9"/>
        <v>0.30508474576271188</v>
      </c>
      <c r="AF47" s="11">
        <v>56</v>
      </c>
      <c r="AG47" s="11">
        <f t="shared" si="11"/>
        <v>0.94915254237288138</v>
      </c>
      <c r="AI47" s="11"/>
      <c r="AM47" s="31"/>
      <c r="AO47" s="30"/>
      <c r="AS47" s="30"/>
      <c r="AX47" s="13">
        <v>0</v>
      </c>
      <c r="AZ47" s="13">
        <v>1</v>
      </c>
      <c r="BA47" s="13">
        <v>1</v>
      </c>
      <c r="BB47" s="13">
        <v>1</v>
      </c>
      <c r="BC47" s="13" t="s">
        <v>315</v>
      </c>
    </row>
    <row r="48" spans="1:55" s="42" customFormat="1" ht="45">
      <c r="A48" s="13">
        <f t="shared" si="25"/>
        <v>42</v>
      </c>
      <c r="B48" s="40" t="s">
        <v>480</v>
      </c>
      <c r="C48" s="39">
        <v>8</v>
      </c>
      <c r="D48" s="39">
        <v>20</v>
      </c>
      <c r="E48" s="40" t="s">
        <v>481</v>
      </c>
      <c r="F48" s="39">
        <v>181</v>
      </c>
      <c r="G48" s="41">
        <v>34</v>
      </c>
      <c r="H48" s="41"/>
      <c r="I48" s="41"/>
      <c r="J48" s="39">
        <v>112</v>
      </c>
      <c r="K48" s="11">
        <f t="shared" si="0"/>
        <v>0.61878453038674031</v>
      </c>
      <c r="L48" s="39">
        <v>51</v>
      </c>
      <c r="M48" s="11">
        <f t="shared" si="1"/>
        <v>0.28176795580110497</v>
      </c>
      <c r="N48" s="39">
        <v>11</v>
      </c>
      <c r="O48" s="11">
        <f t="shared" si="2"/>
        <v>6.0773480662983423E-2</v>
      </c>
      <c r="P48" s="39"/>
      <c r="Q48" s="11">
        <f t="shared" si="3"/>
        <v>0</v>
      </c>
      <c r="R48" s="39"/>
      <c r="S48" s="11">
        <f t="shared" si="4"/>
        <v>0</v>
      </c>
      <c r="T48" s="39"/>
      <c r="U48" s="11">
        <f t="shared" si="5"/>
        <v>0</v>
      </c>
      <c r="V48" s="39">
        <v>24</v>
      </c>
      <c r="W48" s="11">
        <f t="shared" si="6"/>
        <v>0.13259668508287292</v>
      </c>
      <c r="X48" s="39">
        <v>154</v>
      </c>
      <c r="Y48" s="11">
        <f t="shared" si="7"/>
        <v>0.850828729281768</v>
      </c>
      <c r="Z48" s="39">
        <v>3</v>
      </c>
      <c r="AA48" s="11">
        <f t="shared" si="8"/>
        <v>1.6574585635359115E-2</v>
      </c>
      <c r="AB48" s="39"/>
      <c r="AC48" s="11">
        <f t="shared" si="9"/>
        <v>0</v>
      </c>
      <c r="AD48" s="41"/>
      <c r="AE48" s="11"/>
      <c r="AF48" s="41">
        <v>568</v>
      </c>
      <c r="AG48" s="11">
        <f t="shared" si="11"/>
        <v>3.1381215469613259</v>
      </c>
      <c r="AH48" s="39">
        <v>181</v>
      </c>
      <c r="AI48" s="11">
        <f t="shared" si="17"/>
        <v>1</v>
      </c>
      <c r="AJ48" s="39"/>
      <c r="AK48" s="13"/>
      <c r="AL48" s="39"/>
      <c r="AM48" s="31"/>
      <c r="AN48" s="39"/>
      <c r="AO48" s="30"/>
      <c r="AP48" s="39"/>
      <c r="AQ48" s="13"/>
      <c r="AR48" s="41"/>
      <c r="AS48" s="30"/>
      <c r="AT48" s="39"/>
      <c r="AU48" s="13"/>
      <c r="AV48" s="39"/>
      <c r="AW48" s="13"/>
      <c r="AX48" s="13">
        <v>1</v>
      </c>
      <c r="AY48" s="13"/>
      <c r="AZ48" s="13">
        <v>1</v>
      </c>
      <c r="BA48" s="13">
        <v>1</v>
      </c>
      <c r="BB48" s="13">
        <v>1</v>
      </c>
      <c r="BC48" s="11" t="s">
        <v>491</v>
      </c>
    </row>
    <row r="49" spans="1:55" ht="45">
      <c r="A49" s="13">
        <f t="shared" si="25"/>
        <v>43</v>
      </c>
      <c r="B49" s="2" t="s">
        <v>482</v>
      </c>
      <c r="C49" s="13">
        <v>2</v>
      </c>
      <c r="D49" s="13">
        <v>8</v>
      </c>
      <c r="E49" s="2" t="s">
        <v>483</v>
      </c>
      <c r="F49" s="13">
        <v>100</v>
      </c>
      <c r="G49" s="11">
        <v>39</v>
      </c>
      <c r="J49" s="13">
        <v>59</v>
      </c>
      <c r="K49" s="11">
        <f t="shared" si="0"/>
        <v>0.59</v>
      </c>
      <c r="L49" s="13">
        <v>37</v>
      </c>
      <c r="M49" s="11">
        <f t="shared" si="1"/>
        <v>0.37</v>
      </c>
      <c r="N49" s="13">
        <v>3</v>
      </c>
      <c r="O49" s="11">
        <f t="shared" si="2"/>
        <v>0.03</v>
      </c>
      <c r="P49" s="13">
        <v>17</v>
      </c>
      <c r="Q49" s="11">
        <f t="shared" si="3"/>
        <v>0.17</v>
      </c>
      <c r="R49" s="13">
        <v>43</v>
      </c>
      <c r="S49" s="11">
        <f t="shared" si="4"/>
        <v>0.43</v>
      </c>
      <c r="T49" s="13">
        <v>28</v>
      </c>
      <c r="U49" s="11">
        <f t="shared" si="5"/>
        <v>0.28000000000000003</v>
      </c>
      <c r="V49" s="13">
        <v>7</v>
      </c>
      <c r="W49" s="11">
        <f t="shared" si="6"/>
        <v>7.0000000000000007E-2</v>
      </c>
      <c r="X49" s="13">
        <v>91</v>
      </c>
      <c r="Y49" s="11">
        <f t="shared" si="7"/>
        <v>0.91</v>
      </c>
      <c r="Z49" s="13">
        <v>2</v>
      </c>
      <c r="AA49" s="11">
        <f t="shared" si="8"/>
        <v>0.02</v>
      </c>
      <c r="AC49" s="11">
        <f t="shared" si="9"/>
        <v>0</v>
      </c>
      <c r="AD49" s="11">
        <v>286</v>
      </c>
      <c r="AE49" s="11">
        <f t="shared" si="10"/>
        <v>2.86</v>
      </c>
      <c r="AF49" s="11">
        <v>88</v>
      </c>
      <c r="AG49" s="11">
        <f t="shared" si="11"/>
        <v>0.88</v>
      </c>
      <c r="AH49" s="13">
        <v>74</v>
      </c>
      <c r="AI49" s="11">
        <f t="shared" si="17"/>
        <v>0.74</v>
      </c>
      <c r="AK49" s="13">
        <f t="shared" si="24"/>
        <v>0</v>
      </c>
      <c r="AM49" s="31"/>
      <c r="AO49" s="30"/>
      <c r="AS49" s="30"/>
      <c r="AX49" s="13">
        <v>1</v>
      </c>
      <c r="AZ49" s="13">
        <v>1</v>
      </c>
      <c r="BA49" s="13">
        <v>1</v>
      </c>
      <c r="BB49" s="13">
        <v>1</v>
      </c>
      <c r="BC49" s="13" t="s">
        <v>497</v>
      </c>
    </row>
    <row r="50" spans="1:55" ht="45">
      <c r="A50" s="13">
        <f t="shared" si="25"/>
        <v>44</v>
      </c>
      <c r="B50" s="2" t="s">
        <v>517</v>
      </c>
      <c r="C50" s="13">
        <v>0</v>
      </c>
      <c r="D50" s="13">
        <v>8</v>
      </c>
      <c r="E50" s="2" t="s">
        <v>518</v>
      </c>
      <c r="F50" s="13">
        <v>38</v>
      </c>
      <c r="G50" s="11">
        <v>46.5</v>
      </c>
      <c r="H50" s="11">
        <v>0</v>
      </c>
      <c r="I50" s="11">
        <v>24</v>
      </c>
      <c r="J50" s="13">
        <v>24</v>
      </c>
      <c r="K50" s="11">
        <f t="shared" si="0"/>
        <v>0.63157894736842102</v>
      </c>
      <c r="L50" s="13">
        <v>10</v>
      </c>
      <c r="M50" s="11">
        <f t="shared" si="1"/>
        <v>0.26315789473684209</v>
      </c>
      <c r="N50" s="13">
        <v>4</v>
      </c>
      <c r="O50" s="11">
        <f t="shared" si="2"/>
        <v>0.10526315789473684</v>
      </c>
      <c r="Q50" s="11">
        <f t="shared" si="3"/>
        <v>0</v>
      </c>
      <c r="S50" s="11">
        <f t="shared" si="4"/>
        <v>0</v>
      </c>
      <c r="U50" s="11">
        <f t="shared" si="5"/>
        <v>0</v>
      </c>
      <c r="V50" s="13">
        <v>10</v>
      </c>
      <c r="W50" s="11">
        <f t="shared" si="6"/>
        <v>0.26315789473684209</v>
      </c>
      <c r="X50" s="13">
        <v>25</v>
      </c>
      <c r="Y50" s="11">
        <f t="shared" si="7"/>
        <v>0.65789473684210531</v>
      </c>
      <c r="Z50" s="13">
        <v>3</v>
      </c>
      <c r="AA50" s="11">
        <f t="shared" si="8"/>
        <v>7.8947368421052627E-2</v>
      </c>
      <c r="AC50" s="11">
        <f t="shared" si="9"/>
        <v>0</v>
      </c>
      <c r="AD50" s="11">
        <v>146</v>
      </c>
      <c r="AE50" s="11">
        <f t="shared" si="10"/>
        <v>3.8421052631578947</v>
      </c>
      <c r="AF50" s="11">
        <v>38</v>
      </c>
      <c r="AG50" s="11">
        <f t="shared" si="11"/>
        <v>1</v>
      </c>
      <c r="AH50" s="13">
        <v>34</v>
      </c>
      <c r="AI50" s="11">
        <f t="shared" si="17"/>
        <v>0.89473684210526316</v>
      </c>
      <c r="AJ50" s="13">
        <v>1</v>
      </c>
      <c r="AK50" s="13">
        <f t="shared" si="24"/>
        <v>6.8493150684931503E-3</v>
      </c>
      <c r="AL50" s="13">
        <v>5</v>
      </c>
      <c r="AM50" s="31">
        <f t="shared" si="12"/>
        <v>3.4246575342465752E-2</v>
      </c>
      <c r="AN50" s="13">
        <v>80</v>
      </c>
      <c r="AO50" s="30">
        <f t="shared" si="13"/>
        <v>0.54794520547945202</v>
      </c>
      <c r="AP50" s="13">
        <v>2</v>
      </c>
      <c r="AQ50" s="13">
        <f t="shared" si="23"/>
        <v>1.3698630136986301E-2</v>
      </c>
      <c r="AR50" s="11">
        <v>51</v>
      </c>
      <c r="AS50" s="30">
        <f t="shared" si="14"/>
        <v>0.34931506849315069</v>
      </c>
      <c r="AT50" s="13">
        <v>3</v>
      </c>
      <c r="AU50" s="13">
        <f t="shared" si="21"/>
        <v>2.0547945205479451E-2</v>
      </c>
      <c r="AV50" s="13">
        <v>4</v>
      </c>
      <c r="AW50" s="13">
        <f t="shared" si="22"/>
        <v>2.7397260273972601E-2</v>
      </c>
      <c r="AX50" s="36">
        <v>1</v>
      </c>
      <c r="AY50" s="36"/>
      <c r="AZ50" s="36">
        <v>1</v>
      </c>
      <c r="BA50" s="36">
        <v>1</v>
      </c>
      <c r="BB50" s="36">
        <v>1</v>
      </c>
      <c r="BC50" s="36" t="s">
        <v>499</v>
      </c>
    </row>
    <row r="51" spans="1:55" ht="60">
      <c r="A51" s="13">
        <f t="shared" si="25"/>
        <v>45</v>
      </c>
      <c r="B51" s="2" t="s">
        <v>621</v>
      </c>
      <c r="C51" s="13">
        <v>3</v>
      </c>
      <c r="D51" s="13">
        <v>25</v>
      </c>
      <c r="E51" s="2" t="s">
        <v>101</v>
      </c>
      <c r="F51" s="13">
        <v>100</v>
      </c>
      <c r="G51" s="11">
        <v>44</v>
      </c>
      <c r="H51" s="11">
        <v>0</v>
      </c>
      <c r="I51" s="11">
        <v>24</v>
      </c>
      <c r="J51" s="13">
        <v>98</v>
      </c>
      <c r="K51" s="11">
        <f t="shared" si="0"/>
        <v>0.98</v>
      </c>
      <c r="L51" s="13">
        <v>56</v>
      </c>
      <c r="M51" s="11">
        <f t="shared" si="1"/>
        <v>0.56000000000000005</v>
      </c>
      <c r="N51" s="13">
        <v>3</v>
      </c>
      <c r="O51" s="11">
        <f t="shared" si="2"/>
        <v>0.03</v>
      </c>
      <c r="P51" s="13">
        <v>21</v>
      </c>
      <c r="Q51" s="11">
        <f t="shared" si="3"/>
        <v>0.21</v>
      </c>
      <c r="R51" s="13">
        <v>63</v>
      </c>
      <c r="S51" s="11">
        <f t="shared" si="4"/>
        <v>0.63</v>
      </c>
      <c r="T51" s="13">
        <v>29</v>
      </c>
      <c r="U51" s="11">
        <f t="shared" si="5"/>
        <v>0.28999999999999998</v>
      </c>
      <c r="W51" s="11">
        <f t="shared" si="6"/>
        <v>0</v>
      </c>
      <c r="Y51" s="11">
        <f t="shared" si="7"/>
        <v>0</v>
      </c>
      <c r="AA51" s="11">
        <f t="shared" si="8"/>
        <v>0</v>
      </c>
      <c r="AC51" s="11">
        <f t="shared" si="9"/>
        <v>0</v>
      </c>
      <c r="AG51" s="11">
        <f t="shared" si="11"/>
        <v>0</v>
      </c>
      <c r="AH51" s="13">
        <v>141</v>
      </c>
      <c r="AI51" s="11">
        <f t="shared" si="17"/>
        <v>1.41</v>
      </c>
      <c r="AM51" s="31"/>
      <c r="AO51" s="30"/>
      <c r="AS51" s="30"/>
      <c r="AX51" s="13">
        <v>0</v>
      </c>
      <c r="AZ51" s="13">
        <v>1</v>
      </c>
      <c r="BA51" s="13" t="s">
        <v>505</v>
      </c>
      <c r="BB51" s="13" t="s">
        <v>506</v>
      </c>
      <c r="BC51" s="13" t="s">
        <v>208</v>
      </c>
    </row>
    <row r="52" spans="1:55" ht="90">
      <c r="A52" s="13">
        <f t="shared" si="25"/>
        <v>46</v>
      </c>
      <c r="B52" s="2" t="s">
        <v>622</v>
      </c>
      <c r="C52" s="13">
        <v>0</v>
      </c>
      <c r="D52" s="13">
        <v>12</v>
      </c>
      <c r="E52" s="2" t="s">
        <v>519</v>
      </c>
      <c r="F52" s="13">
        <v>300</v>
      </c>
      <c r="J52" s="13">
        <v>187</v>
      </c>
      <c r="K52" s="11">
        <f t="shared" si="0"/>
        <v>0.62333333333333329</v>
      </c>
      <c r="L52" s="13">
        <v>99</v>
      </c>
      <c r="M52" s="11">
        <f t="shared" si="1"/>
        <v>0.33</v>
      </c>
      <c r="N52" s="13">
        <v>14</v>
      </c>
      <c r="O52" s="11">
        <f t="shared" si="2"/>
        <v>4.6666666666666669E-2</v>
      </c>
      <c r="P52" s="13">
        <v>43</v>
      </c>
      <c r="Q52" s="11">
        <f t="shared" si="3"/>
        <v>0.14333333333333334</v>
      </c>
      <c r="R52" s="13">
        <v>185</v>
      </c>
      <c r="S52" s="11">
        <f t="shared" si="4"/>
        <v>0.6166666666666667</v>
      </c>
      <c r="T52" s="13">
        <v>72</v>
      </c>
      <c r="U52" s="11">
        <f t="shared" si="5"/>
        <v>0.24</v>
      </c>
      <c r="W52" s="11">
        <f t="shared" si="6"/>
        <v>0</v>
      </c>
      <c r="X52" s="13">
        <v>293</v>
      </c>
      <c r="Y52" s="11">
        <f t="shared" si="7"/>
        <v>0.97666666666666668</v>
      </c>
      <c r="Z52" s="13">
        <v>6</v>
      </c>
      <c r="AA52" s="11">
        <f t="shared" si="8"/>
        <v>0.02</v>
      </c>
      <c r="AB52" s="13">
        <v>1</v>
      </c>
      <c r="AC52" s="11">
        <f t="shared" si="9"/>
        <v>3.3333333333333335E-3</v>
      </c>
      <c r="AG52" s="11">
        <f t="shared" si="11"/>
        <v>0</v>
      </c>
      <c r="AI52" s="11">
        <f t="shared" si="17"/>
        <v>0</v>
      </c>
      <c r="AM52" s="31"/>
      <c r="AO52" s="30"/>
      <c r="AS52" s="30"/>
      <c r="AZ52" s="13" t="s">
        <v>125</v>
      </c>
      <c r="BC52" s="13" t="s">
        <v>512</v>
      </c>
    </row>
    <row r="53" spans="1:55" ht="75">
      <c r="A53" s="13">
        <f t="shared" si="25"/>
        <v>47</v>
      </c>
      <c r="B53" s="2" t="s">
        <v>520</v>
      </c>
      <c r="C53" s="13">
        <v>1</v>
      </c>
      <c r="D53" s="13">
        <v>3</v>
      </c>
      <c r="E53" s="2" t="s">
        <v>521</v>
      </c>
      <c r="F53" s="13">
        <v>31</v>
      </c>
      <c r="G53" s="11">
        <v>33</v>
      </c>
      <c r="H53" s="11">
        <v>0</v>
      </c>
      <c r="I53" s="11">
        <v>20.6</v>
      </c>
      <c r="J53" s="13">
        <v>20</v>
      </c>
      <c r="K53" s="11">
        <f t="shared" si="0"/>
        <v>0.64516129032258063</v>
      </c>
      <c r="L53" s="13">
        <v>8</v>
      </c>
      <c r="M53" s="11">
        <f t="shared" si="1"/>
        <v>0.25806451612903225</v>
      </c>
      <c r="N53" s="13">
        <v>3</v>
      </c>
      <c r="O53" s="11">
        <f t="shared" si="2"/>
        <v>9.6774193548387094E-2</v>
      </c>
      <c r="P53" s="13">
        <v>17</v>
      </c>
      <c r="Q53" s="11">
        <f t="shared" si="3"/>
        <v>0.54838709677419351</v>
      </c>
      <c r="S53" s="11">
        <f t="shared" si="4"/>
        <v>0</v>
      </c>
      <c r="T53" s="13">
        <v>14</v>
      </c>
      <c r="U53" s="11">
        <f t="shared" si="5"/>
        <v>0.45161290322580644</v>
      </c>
      <c r="W53" s="11">
        <f t="shared" si="6"/>
        <v>0</v>
      </c>
      <c r="Y53" s="11">
        <f t="shared" si="7"/>
        <v>0</v>
      </c>
      <c r="AA53" s="11">
        <f t="shared" si="8"/>
        <v>0</v>
      </c>
      <c r="AC53" s="11">
        <f t="shared" si="9"/>
        <v>0</v>
      </c>
      <c r="AG53" s="11">
        <f t="shared" si="11"/>
        <v>0</v>
      </c>
      <c r="AI53" s="11">
        <f t="shared" si="17"/>
        <v>0</v>
      </c>
      <c r="AM53" s="31"/>
      <c r="AO53" s="30"/>
      <c r="AS53" s="30"/>
      <c r="AX53" s="39">
        <v>1</v>
      </c>
      <c r="AY53" s="39"/>
      <c r="AZ53" s="39">
        <v>1</v>
      </c>
      <c r="BA53" s="39">
        <v>0</v>
      </c>
      <c r="BB53" s="39">
        <v>0</v>
      </c>
      <c r="BC53" s="39" t="s">
        <v>617</v>
      </c>
    </row>
    <row r="54" spans="1:55" ht="45">
      <c r="A54" s="13">
        <f t="shared" si="25"/>
        <v>48</v>
      </c>
      <c r="B54" s="2" t="s">
        <v>522</v>
      </c>
      <c r="C54" s="13">
        <v>0</v>
      </c>
      <c r="D54" s="13">
        <v>30</v>
      </c>
      <c r="E54" s="2" t="s">
        <v>523</v>
      </c>
      <c r="F54" s="13">
        <v>181</v>
      </c>
      <c r="G54" s="11">
        <v>44.5</v>
      </c>
      <c r="H54" s="11">
        <v>0</v>
      </c>
      <c r="I54" s="11">
        <v>24.7</v>
      </c>
      <c r="J54" s="13">
        <v>93</v>
      </c>
      <c r="K54" s="11">
        <f t="shared" si="0"/>
        <v>0.51381215469613262</v>
      </c>
      <c r="L54" s="13">
        <v>73</v>
      </c>
      <c r="M54" s="11">
        <f t="shared" si="1"/>
        <v>0.40331491712707185</v>
      </c>
      <c r="N54" s="13">
        <v>3</v>
      </c>
      <c r="O54" s="11">
        <f t="shared" si="2"/>
        <v>1.6574585635359115E-2</v>
      </c>
      <c r="Q54" s="11">
        <f t="shared" si="3"/>
        <v>0</v>
      </c>
      <c r="S54" s="11">
        <f t="shared" si="4"/>
        <v>0</v>
      </c>
      <c r="U54" s="11">
        <f t="shared" si="5"/>
        <v>0</v>
      </c>
      <c r="V54" s="13">
        <v>28</v>
      </c>
      <c r="W54" s="11">
        <f t="shared" si="6"/>
        <v>0.15469613259668508</v>
      </c>
      <c r="X54" s="13">
        <v>148</v>
      </c>
      <c r="Y54" s="11">
        <f t="shared" si="7"/>
        <v>0.81767955801104975</v>
      </c>
      <c r="Z54" s="13">
        <v>5</v>
      </c>
      <c r="AA54" s="11">
        <f t="shared" si="8"/>
        <v>2.7624309392265192E-2</v>
      </c>
      <c r="AC54" s="11">
        <f t="shared" si="9"/>
        <v>0</v>
      </c>
      <c r="AD54" s="11">
        <v>951</v>
      </c>
      <c r="AE54" s="11">
        <f t="shared" si="10"/>
        <v>5.2541436464088394</v>
      </c>
      <c r="AF54" s="11">
        <v>162</v>
      </c>
      <c r="AG54" s="11">
        <f t="shared" si="11"/>
        <v>0.89502762430939231</v>
      </c>
      <c r="AI54" s="11"/>
      <c r="AM54" s="31"/>
      <c r="AO54" s="30"/>
      <c r="AS54" s="30"/>
      <c r="AX54" s="13">
        <v>0</v>
      </c>
      <c r="AZ54" s="13">
        <v>0</v>
      </c>
      <c r="BA54" s="13">
        <v>1</v>
      </c>
      <c r="BB54" s="13">
        <v>1</v>
      </c>
      <c r="BC54" s="13" t="s">
        <v>529</v>
      </c>
    </row>
    <row r="55" spans="1:55" ht="60">
      <c r="A55" s="13">
        <f t="shared" si="25"/>
        <v>49</v>
      </c>
      <c r="B55" s="2" t="s">
        <v>524</v>
      </c>
      <c r="C55" s="13">
        <v>0</v>
      </c>
      <c r="D55" s="13">
        <v>2</v>
      </c>
      <c r="E55" s="2" t="s">
        <v>525</v>
      </c>
      <c r="F55" s="13">
        <v>20</v>
      </c>
      <c r="G55" s="11">
        <v>53</v>
      </c>
      <c r="J55" s="13">
        <v>19</v>
      </c>
      <c r="K55" s="11">
        <f t="shared" si="0"/>
        <v>0.95</v>
      </c>
      <c r="L55" s="13">
        <v>1</v>
      </c>
      <c r="M55" s="11">
        <f t="shared" si="1"/>
        <v>0.05</v>
      </c>
      <c r="O55" s="11">
        <f t="shared" si="2"/>
        <v>0</v>
      </c>
      <c r="Q55" s="11">
        <f t="shared" si="3"/>
        <v>0</v>
      </c>
      <c r="S55" s="11">
        <f t="shared" si="4"/>
        <v>0</v>
      </c>
      <c r="U55" s="11">
        <f t="shared" si="5"/>
        <v>0</v>
      </c>
      <c r="V55" s="13">
        <v>4</v>
      </c>
      <c r="W55" s="11">
        <f t="shared" si="6"/>
        <v>0.2</v>
      </c>
      <c r="X55" s="13">
        <v>14</v>
      </c>
      <c r="Y55" s="11">
        <f t="shared" si="7"/>
        <v>0.7</v>
      </c>
      <c r="Z55" s="13">
        <v>2</v>
      </c>
      <c r="AA55" s="11">
        <f t="shared" si="8"/>
        <v>0.1</v>
      </c>
      <c r="AC55" s="11">
        <f t="shared" si="9"/>
        <v>0</v>
      </c>
      <c r="AD55" s="11">
        <v>55</v>
      </c>
      <c r="AE55" s="11">
        <f t="shared" si="10"/>
        <v>2.75</v>
      </c>
      <c r="AF55" s="11">
        <v>18</v>
      </c>
      <c r="AG55" s="11">
        <f t="shared" si="11"/>
        <v>0.9</v>
      </c>
      <c r="AH55" s="13">
        <v>8</v>
      </c>
      <c r="AI55" s="11">
        <f t="shared" si="17"/>
        <v>0.4</v>
      </c>
      <c r="AK55" s="13">
        <f t="shared" si="24"/>
        <v>0</v>
      </c>
      <c r="AM55" s="31">
        <f t="shared" si="12"/>
        <v>0</v>
      </c>
      <c r="AN55" s="13">
        <v>12</v>
      </c>
      <c r="AO55" s="30">
        <f t="shared" si="13"/>
        <v>0.21818181818181817</v>
      </c>
      <c r="AP55" s="13">
        <v>3</v>
      </c>
      <c r="AQ55" s="13">
        <f t="shared" si="23"/>
        <v>5.4545454545454543E-2</v>
      </c>
      <c r="AR55" s="11">
        <v>40</v>
      </c>
      <c r="AS55" s="30">
        <f t="shared" si="14"/>
        <v>0.72727272727272729</v>
      </c>
      <c r="AU55" s="13">
        <f t="shared" si="21"/>
        <v>0</v>
      </c>
      <c r="AW55" s="13">
        <f t="shared" si="22"/>
        <v>0</v>
      </c>
      <c r="AX55" s="13">
        <v>1</v>
      </c>
      <c r="BA55" s="13">
        <v>1</v>
      </c>
      <c r="BB55" s="13">
        <v>1</v>
      </c>
      <c r="BC55" s="13" t="s">
        <v>536</v>
      </c>
    </row>
    <row r="56" spans="1:55">
      <c r="F56" s="13">
        <f>SUM(F3:F55)</f>
        <v>5004</v>
      </c>
      <c r="AX56" s="13" t="s">
        <v>549</v>
      </c>
      <c r="AZ56" s="13">
        <v>1</v>
      </c>
      <c r="BA56" s="13">
        <v>1</v>
      </c>
      <c r="BB56" s="13">
        <v>1</v>
      </c>
      <c r="BC56" s="13" t="s">
        <v>548</v>
      </c>
    </row>
    <row r="57" spans="1:55" ht="30">
      <c r="AX57" s="13">
        <v>0</v>
      </c>
      <c r="AZ57" s="13">
        <v>1</v>
      </c>
      <c r="BA57" s="13">
        <v>1</v>
      </c>
      <c r="BB57" s="13">
        <v>1</v>
      </c>
      <c r="BC57" s="11" t="s">
        <v>545</v>
      </c>
    </row>
    <row r="58" spans="1:55">
      <c r="BA58" s="13">
        <v>1</v>
      </c>
      <c r="BC58" s="13" t="s">
        <v>557</v>
      </c>
    </row>
    <row r="59" spans="1:55">
      <c r="AX59" s="13">
        <v>1</v>
      </c>
      <c r="AZ59" s="13">
        <v>1</v>
      </c>
      <c r="BA59" s="13">
        <v>1</v>
      </c>
      <c r="BB59" s="13">
        <v>1</v>
      </c>
      <c r="BC59" s="13" t="s">
        <v>569</v>
      </c>
    </row>
    <row r="60" spans="1:55">
      <c r="AX60" s="13">
        <v>1</v>
      </c>
      <c r="AZ60" s="13">
        <v>1</v>
      </c>
      <c r="BA60" s="13">
        <v>1</v>
      </c>
      <c r="BB60" s="13">
        <v>1</v>
      </c>
      <c r="BC60" s="13" t="s">
        <v>570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tabSelected="1" zoomScaleNormal="100" workbookViewId="0">
      <pane xSplit="2" ySplit="1" topLeftCell="C2" activePane="bottomRight" state="frozen"/>
      <selection pane="topRight" activeCell="C1" sqref="C1"/>
      <selection pane="bottomLeft" activeCell="A2" sqref="A2"/>
      <selection pane="bottomRight" activeCell="G6" sqref="G6"/>
    </sheetView>
  </sheetViews>
  <sheetFormatPr defaultRowHeight="15"/>
  <cols>
    <col min="1" max="1" width="9.140625" style="13"/>
    <col min="2" max="2" width="23.42578125" style="2" customWidth="1"/>
    <col min="3" max="3" width="44" style="2" customWidth="1"/>
    <col min="4" max="4" width="17.42578125" style="13" customWidth="1"/>
    <col min="5" max="6" width="21.85546875" style="13" customWidth="1"/>
    <col min="7" max="8" width="14.5703125" style="13" customWidth="1"/>
  </cols>
  <sheetData>
    <row r="1" spans="1:8" s="28" customFormat="1" ht="60">
      <c r="A1" s="9" t="s">
        <v>283</v>
      </c>
      <c r="B1" s="6" t="s">
        <v>1</v>
      </c>
      <c r="C1" s="24" t="s">
        <v>2</v>
      </c>
      <c r="D1" s="24" t="s">
        <v>119</v>
      </c>
      <c r="E1" s="29" t="s">
        <v>176</v>
      </c>
      <c r="F1" s="29"/>
      <c r="G1" s="24" t="s">
        <v>134</v>
      </c>
      <c r="H1" s="24" t="s">
        <v>135</v>
      </c>
    </row>
    <row r="2" spans="1:8" s="28" customFormat="1">
      <c r="A2" s="9" t="s">
        <v>707</v>
      </c>
      <c r="B2" s="6" t="s">
        <v>674</v>
      </c>
      <c r="C2" s="24"/>
      <c r="D2" s="24"/>
      <c r="E2" s="29"/>
      <c r="F2" s="29" t="s">
        <v>708</v>
      </c>
      <c r="G2" s="24" t="s">
        <v>582</v>
      </c>
      <c r="H2" s="24" t="s">
        <v>583</v>
      </c>
    </row>
    <row r="3" spans="1:8" ht="63.95" customHeight="1">
      <c r="A3" s="13" t="e">
        <f>#REF!+1</f>
        <v>#REF!</v>
      </c>
      <c r="B3" s="2" t="s">
        <v>587</v>
      </c>
      <c r="C3" s="2" t="s">
        <v>21</v>
      </c>
      <c r="D3" s="11">
        <v>36</v>
      </c>
      <c r="E3" s="11">
        <v>23</v>
      </c>
      <c r="F3" s="11">
        <f>E3/D3</f>
        <v>0.63888888888888884</v>
      </c>
      <c r="G3" s="13">
        <v>0</v>
      </c>
      <c r="H3" s="13">
        <v>9</v>
      </c>
    </row>
    <row r="4" spans="1:8" ht="41.1" customHeight="1">
      <c r="A4" s="13">
        <v>4</v>
      </c>
      <c r="B4" s="2" t="s">
        <v>588</v>
      </c>
      <c r="D4" s="11">
        <v>22</v>
      </c>
      <c r="E4" s="11">
        <v>16</v>
      </c>
      <c r="F4" s="11">
        <f t="shared" ref="F4:F35" si="0">E4/D4</f>
        <v>0.72727272727272729</v>
      </c>
      <c r="G4" s="13">
        <v>0</v>
      </c>
      <c r="H4" s="13">
        <v>5</v>
      </c>
    </row>
    <row r="5" spans="1:8" ht="45">
      <c r="A5" s="13">
        <v>8</v>
      </c>
      <c r="B5" s="14" t="s">
        <v>40</v>
      </c>
      <c r="C5" s="14" t="s">
        <v>41</v>
      </c>
      <c r="D5" s="13">
        <v>39</v>
      </c>
      <c r="E5" s="55">
        <v>0</v>
      </c>
      <c r="F5" s="56">
        <f t="shared" si="0"/>
        <v>0</v>
      </c>
      <c r="G5" s="55">
        <v>1</v>
      </c>
      <c r="H5" s="55">
        <v>8</v>
      </c>
    </row>
    <row r="6" spans="1:8" ht="45">
      <c r="A6" s="13">
        <v>9</v>
      </c>
      <c r="B6" s="14" t="s">
        <v>48</v>
      </c>
      <c r="C6" s="2" t="s">
        <v>45</v>
      </c>
      <c r="D6" s="13">
        <v>49</v>
      </c>
      <c r="E6" s="13">
        <v>49</v>
      </c>
      <c r="F6" s="56">
        <f t="shared" si="0"/>
        <v>1</v>
      </c>
      <c r="G6" s="13">
        <v>0</v>
      </c>
      <c r="H6" s="13">
        <v>4</v>
      </c>
    </row>
    <row r="7" spans="1:8" ht="45">
      <c r="A7" s="13">
        <v>11</v>
      </c>
      <c r="B7" s="14" t="s">
        <v>53</v>
      </c>
      <c r="C7" s="2" t="s">
        <v>54</v>
      </c>
      <c r="D7" s="13">
        <v>40</v>
      </c>
      <c r="E7" s="13">
        <v>32</v>
      </c>
      <c r="F7" s="11">
        <f t="shared" si="0"/>
        <v>0.8</v>
      </c>
      <c r="G7" s="13">
        <v>0</v>
      </c>
      <c r="H7" s="13">
        <v>6</v>
      </c>
    </row>
    <row r="8" spans="1:8" ht="45">
      <c r="A8" s="13">
        <v>12</v>
      </c>
      <c r="B8" s="14" t="s">
        <v>239</v>
      </c>
      <c r="C8" s="2" t="s">
        <v>240</v>
      </c>
      <c r="D8" s="13">
        <v>60</v>
      </c>
      <c r="E8" s="13">
        <v>41</v>
      </c>
      <c r="F8" s="11">
        <f t="shared" si="0"/>
        <v>0.68333333333333335</v>
      </c>
      <c r="G8" s="13">
        <v>2</v>
      </c>
      <c r="H8" s="13">
        <v>16</v>
      </c>
    </row>
    <row r="9" spans="1:8" ht="45">
      <c r="A9" s="13">
        <v>13</v>
      </c>
      <c r="B9" s="14" t="s">
        <v>79</v>
      </c>
      <c r="C9" s="2" t="s">
        <v>80</v>
      </c>
      <c r="D9" s="13">
        <v>188</v>
      </c>
      <c r="E9" s="13">
        <v>133</v>
      </c>
      <c r="F9" s="11">
        <f t="shared" si="0"/>
        <v>0.70744680851063835</v>
      </c>
      <c r="G9" s="13">
        <v>1</v>
      </c>
      <c r="H9" s="13">
        <v>35</v>
      </c>
    </row>
    <row r="10" spans="1:8" ht="60">
      <c r="A10" s="13">
        <v>14</v>
      </c>
      <c r="B10" s="14" t="s">
        <v>56</v>
      </c>
      <c r="C10" s="2" t="s">
        <v>57</v>
      </c>
      <c r="D10" s="13">
        <v>119</v>
      </c>
      <c r="E10" s="13">
        <v>72</v>
      </c>
      <c r="F10" s="11">
        <f t="shared" si="0"/>
        <v>0.60504201680672265</v>
      </c>
      <c r="G10" s="13">
        <v>9</v>
      </c>
      <c r="H10" s="13">
        <v>167</v>
      </c>
    </row>
    <row r="11" spans="1:8" ht="30">
      <c r="A11" s="13">
        <v>17</v>
      </c>
      <c r="B11" s="14" t="s">
        <v>74</v>
      </c>
      <c r="C11" s="2" t="s">
        <v>75</v>
      </c>
      <c r="D11" s="13">
        <v>103</v>
      </c>
      <c r="E11" s="13">
        <v>25</v>
      </c>
      <c r="F11" s="11">
        <f t="shared" si="0"/>
        <v>0.24271844660194175</v>
      </c>
      <c r="G11" s="13">
        <v>9</v>
      </c>
      <c r="H11" s="13">
        <v>90</v>
      </c>
    </row>
    <row r="12" spans="1:8" s="5" customFormat="1" ht="45">
      <c r="A12" s="16">
        <v>22</v>
      </c>
      <c r="B12" s="14" t="s">
        <v>110</v>
      </c>
      <c r="C12" s="14" t="s">
        <v>111</v>
      </c>
      <c r="D12" s="16">
        <v>313</v>
      </c>
      <c r="E12" s="16">
        <v>82</v>
      </c>
      <c r="F12" s="11">
        <f t="shared" si="0"/>
        <v>0.26198083067092653</v>
      </c>
      <c r="G12" s="16">
        <v>30</v>
      </c>
      <c r="H12" s="16">
        <v>52</v>
      </c>
    </row>
    <row r="13" spans="1:8" ht="60">
      <c r="A13" s="13">
        <v>23</v>
      </c>
      <c r="B13" s="14" t="s">
        <v>93</v>
      </c>
      <c r="C13" s="2" t="s">
        <v>94</v>
      </c>
      <c r="D13" s="13">
        <v>18</v>
      </c>
      <c r="E13" s="13">
        <v>7</v>
      </c>
      <c r="F13" s="11">
        <f t="shared" si="0"/>
        <v>0.3888888888888889</v>
      </c>
      <c r="G13" s="13">
        <v>2</v>
      </c>
      <c r="H13" s="13">
        <v>8</v>
      </c>
    </row>
    <row r="14" spans="1:8" ht="60">
      <c r="A14" s="13">
        <v>26</v>
      </c>
      <c r="B14" s="14" t="s">
        <v>370</v>
      </c>
      <c r="C14" s="2" t="s">
        <v>371</v>
      </c>
      <c r="D14" s="13">
        <v>19</v>
      </c>
      <c r="E14" s="13">
        <v>4</v>
      </c>
      <c r="F14" s="11">
        <f t="shared" si="0"/>
        <v>0.21052631578947367</v>
      </c>
      <c r="G14" s="13">
        <v>0</v>
      </c>
      <c r="H14" s="13">
        <v>0</v>
      </c>
    </row>
    <row r="15" spans="1:8" ht="60">
      <c r="A15" s="13">
        <v>30</v>
      </c>
      <c r="B15" s="2" t="s">
        <v>603</v>
      </c>
      <c r="C15" s="2" t="s">
        <v>98</v>
      </c>
      <c r="D15" s="13">
        <v>53</v>
      </c>
      <c r="E15" s="13">
        <v>14</v>
      </c>
      <c r="F15" s="11">
        <f t="shared" si="0"/>
        <v>0.26415094339622641</v>
      </c>
      <c r="G15" s="13">
        <v>0</v>
      </c>
      <c r="H15" s="13">
        <v>6</v>
      </c>
    </row>
    <row r="16" spans="1:8">
      <c r="A16" s="13">
        <v>30</v>
      </c>
      <c r="B16" s="2" t="s">
        <v>604</v>
      </c>
      <c r="D16" s="13">
        <v>63</v>
      </c>
      <c r="E16" s="13">
        <v>12</v>
      </c>
      <c r="F16" s="11">
        <f t="shared" si="0"/>
        <v>0.19047619047619047</v>
      </c>
      <c r="G16" s="13">
        <v>2</v>
      </c>
      <c r="H16" s="13">
        <v>18</v>
      </c>
    </row>
    <row r="17" spans="1:8" ht="45">
      <c r="A17" s="13">
        <v>31</v>
      </c>
      <c r="B17" s="14" t="s">
        <v>382</v>
      </c>
      <c r="C17" s="2" t="s">
        <v>383</v>
      </c>
      <c r="D17" s="13">
        <v>45</v>
      </c>
      <c r="E17" s="13">
        <v>39</v>
      </c>
      <c r="F17" s="11">
        <f t="shared" si="0"/>
        <v>0.8666666666666667</v>
      </c>
      <c r="G17" s="13">
        <v>0</v>
      </c>
      <c r="H17" s="13">
        <v>4</v>
      </c>
    </row>
    <row r="18" spans="1:8" s="5" customFormat="1" ht="30">
      <c r="A18" s="16">
        <v>31</v>
      </c>
      <c r="B18" s="14" t="s">
        <v>610</v>
      </c>
      <c r="C18" s="14" t="s">
        <v>414</v>
      </c>
      <c r="D18" s="16">
        <v>60</v>
      </c>
      <c r="E18" s="16">
        <v>27</v>
      </c>
      <c r="F18" s="11">
        <f t="shared" si="0"/>
        <v>0.45</v>
      </c>
      <c r="G18" s="16">
        <v>1</v>
      </c>
      <c r="H18" s="16">
        <v>8</v>
      </c>
    </row>
    <row r="19" spans="1:8" s="4" customFormat="1" ht="30">
      <c r="A19" s="12">
        <v>32</v>
      </c>
      <c r="B19" s="3" t="s">
        <v>608</v>
      </c>
      <c r="C19" s="3" t="s">
        <v>414</v>
      </c>
      <c r="D19" s="12">
        <v>27</v>
      </c>
      <c r="E19" s="12">
        <v>27</v>
      </c>
      <c r="F19" s="56">
        <f t="shared" si="0"/>
        <v>1</v>
      </c>
      <c r="G19" s="12">
        <v>1</v>
      </c>
      <c r="H19" s="12">
        <v>7</v>
      </c>
    </row>
    <row r="20" spans="1:8" s="4" customFormat="1">
      <c r="A20" s="12">
        <v>32</v>
      </c>
      <c r="B20" s="3" t="s">
        <v>609</v>
      </c>
      <c r="C20" s="3"/>
      <c r="D20" s="12">
        <v>33</v>
      </c>
      <c r="E20" s="12">
        <v>0</v>
      </c>
      <c r="F20" s="56">
        <f>E20/D20</f>
        <v>0</v>
      </c>
      <c r="G20" s="12">
        <v>0</v>
      </c>
      <c r="H20" s="12">
        <v>1</v>
      </c>
    </row>
    <row r="21" spans="1:8" ht="45">
      <c r="A21" s="13">
        <v>33</v>
      </c>
      <c r="B21" s="2" t="s">
        <v>417</v>
      </c>
      <c r="C21" s="2" t="s">
        <v>416</v>
      </c>
      <c r="D21" s="13">
        <v>92</v>
      </c>
      <c r="E21" s="13">
        <v>52</v>
      </c>
      <c r="F21" s="11">
        <f t="shared" si="0"/>
        <v>0.56521739130434778</v>
      </c>
      <c r="G21" s="13">
        <v>1</v>
      </c>
      <c r="H21" s="13">
        <v>14</v>
      </c>
    </row>
    <row r="22" spans="1:8" ht="45">
      <c r="A22" s="13">
        <v>34</v>
      </c>
      <c r="B22" s="2" t="s">
        <v>418</v>
      </c>
      <c r="C22" s="2" t="s">
        <v>419</v>
      </c>
      <c r="D22" s="13">
        <v>30</v>
      </c>
      <c r="E22" s="13">
        <v>15</v>
      </c>
      <c r="F22" s="11">
        <f t="shared" si="0"/>
        <v>0.5</v>
      </c>
      <c r="G22" s="13">
        <v>2</v>
      </c>
      <c r="H22" s="13">
        <v>6</v>
      </c>
    </row>
    <row r="23" spans="1:8" ht="45">
      <c r="A23" s="13">
        <v>35</v>
      </c>
      <c r="B23" s="2" t="s">
        <v>422</v>
      </c>
      <c r="C23" s="2" t="s">
        <v>423</v>
      </c>
      <c r="D23" s="13">
        <v>245</v>
      </c>
      <c r="E23" s="13">
        <v>103</v>
      </c>
      <c r="F23" s="11">
        <f t="shared" si="0"/>
        <v>0.42040816326530611</v>
      </c>
      <c r="G23" s="13">
        <v>12</v>
      </c>
      <c r="H23" s="13">
        <v>38</v>
      </c>
    </row>
    <row r="24" spans="1:8" s="4" customFormat="1">
      <c r="A24" s="12"/>
      <c r="B24" s="3"/>
      <c r="C24" s="3"/>
      <c r="D24" s="12">
        <v>130</v>
      </c>
      <c r="E24" s="12">
        <v>0</v>
      </c>
      <c r="F24" s="56">
        <f t="shared" si="0"/>
        <v>0</v>
      </c>
      <c r="G24" s="12">
        <v>1</v>
      </c>
      <c r="H24" s="12">
        <v>7</v>
      </c>
    </row>
    <row r="25" spans="1:8" s="4" customFormat="1">
      <c r="A25" s="12"/>
      <c r="B25" s="3"/>
      <c r="C25" s="3"/>
      <c r="D25" s="12">
        <v>115</v>
      </c>
      <c r="E25" s="12">
        <v>103</v>
      </c>
      <c r="F25" s="56">
        <f t="shared" si="0"/>
        <v>0.89565217391304353</v>
      </c>
      <c r="G25" s="12">
        <v>11</v>
      </c>
      <c r="H25" s="12">
        <v>21</v>
      </c>
    </row>
    <row r="26" spans="1:8" ht="45">
      <c r="A26" s="13">
        <v>37</v>
      </c>
      <c r="B26" s="2" t="s">
        <v>427</v>
      </c>
      <c r="C26" s="2" t="s">
        <v>426</v>
      </c>
      <c r="D26" s="13">
        <v>356</v>
      </c>
      <c r="E26" s="13">
        <v>89</v>
      </c>
      <c r="F26" s="11">
        <f t="shared" si="0"/>
        <v>0.25</v>
      </c>
      <c r="G26" s="13">
        <v>2</v>
      </c>
      <c r="H26" s="13">
        <v>46</v>
      </c>
    </row>
    <row r="27" spans="1:8" ht="60">
      <c r="A27" s="13">
        <v>38</v>
      </c>
      <c r="B27" s="2" t="s">
        <v>28</v>
      </c>
      <c r="C27" s="2" t="s">
        <v>29</v>
      </c>
      <c r="D27" s="13">
        <v>77</v>
      </c>
      <c r="E27" s="13">
        <v>38</v>
      </c>
      <c r="F27" s="11">
        <f t="shared" si="0"/>
        <v>0.4935064935064935</v>
      </c>
      <c r="G27" s="13">
        <v>0</v>
      </c>
      <c r="H27" s="13">
        <v>11</v>
      </c>
    </row>
    <row r="28" spans="1:8" ht="45">
      <c r="A28" s="13">
        <v>39</v>
      </c>
      <c r="B28" s="2" t="s">
        <v>472</v>
      </c>
      <c r="C28" s="2" t="s">
        <v>473</v>
      </c>
      <c r="D28" s="13">
        <v>10</v>
      </c>
      <c r="E28" s="13">
        <v>3</v>
      </c>
      <c r="F28" s="11">
        <f t="shared" si="0"/>
        <v>0.3</v>
      </c>
      <c r="G28" s="13">
        <v>0</v>
      </c>
      <c r="H28" s="13">
        <v>6</v>
      </c>
    </row>
    <row r="29" spans="1:8" ht="60">
      <c r="A29" s="13">
        <v>40</v>
      </c>
      <c r="B29" s="2" t="s">
        <v>476</v>
      </c>
      <c r="C29" s="2" t="s">
        <v>477</v>
      </c>
      <c r="D29" s="13">
        <v>145</v>
      </c>
      <c r="E29" s="13">
        <v>8</v>
      </c>
      <c r="F29" s="11">
        <f t="shared" si="0"/>
        <v>5.5172413793103448E-2</v>
      </c>
      <c r="G29" s="13">
        <v>0</v>
      </c>
      <c r="H29" s="13">
        <v>19</v>
      </c>
    </row>
    <row r="30" spans="1:8" ht="45">
      <c r="A30" s="13">
        <v>42</v>
      </c>
      <c r="B30" s="2" t="s">
        <v>478</v>
      </c>
      <c r="C30" s="2" t="s">
        <v>479</v>
      </c>
      <c r="D30" s="13">
        <v>59</v>
      </c>
      <c r="E30" s="13">
        <v>15</v>
      </c>
      <c r="F30" s="11">
        <f t="shared" si="0"/>
        <v>0.25423728813559321</v>
      </c>
      <c r="G30" s="13">
        <v>2</v>
      </c>
      <c r="H30" s="13">
        <v>15</v>
      </c>
    </row>
    <row r="31" spans="1:8" ht="45">
      <c r="A31" s="13">
        <v>44</v>
      </c>
      <c r="B31" s="2" t="s">
        <v>482</v>
      </c>
      <c r="C31" s="2" t="s">
        <v>483</v>
      </c>
      <c r="D31" s="13">
        <v>100</v>
      </c>
      <c r="E31" s="13">
        <v>23</v>
      </c>
      <c r="F31" s="11">
        <f t="shared" si="0"/>
        <v>0.23</v>
      </c>
      <c r="G31" s="13">
        <v>2</v>
      </c>
      <c r="H31" s="13">
        <v>8</v>
      </c>
    </row>
    <row r="32" spans="1:8" ht="45">
      <c r="A32" s="13">
        <v>45</v>
      </c>
      <c r="B32" s="2" t="s">
        <v>517</v>
      </c>
      <c r="C32" s="2" t="s">
        <v>518</v>
      </c>
      <c r="D32" s="13">
        <v>38</v>
      </c>
      <c r="E32" s="13">
        <v>14</v>
      </c>
      <c r="F32" s="11">
        <f t="shared" si="0"/>
        <v>0.36842105263157893</v>
      </c>
      <c r="G32" s="13">
        <v>0</v>
      </c>
      <c r="H32" s="13">
        <v>8</v>
      </c>
    </row>
    <row r="33" spans="1:8" ht="60">
      <c r="A33" s="13">
        <v>46</v>
      </c>
      <c r="B33" s="2" t="s">
        <v>621</v>
      </c>
      <c r="C33" s="2" t="s">
        <v>101</v>
      </c>
      <c r="D33" s="13">
        <v>100</v>
      </c>
      <c r="E33" s="13">
        <v>37</v>
      </c>
      <c r="F33" s="11">
        <f t="shared" si="0"/>
        <v>0.37</v>
      </c>
      <c r="G33" s="13">
        <v>3</v>
      </c>
      <c r="H33" s="13">
        <v>25</v>
      </c>
    </row>
    <row r="34" spans="1:8" ht="90">
      <c r="A34" s="13">
        <v>47</v>
      </c>
      <c r="B34" s="2" t="s">
        <v>622</v>
      </c>
      <c r="C34" s="2" t="s">
        <v>519</v>
      </c>
      <c r="D34" s="13">
        <v>300</v>
      </c>
      <c r="E34" s="13">
        <v>126</v>
      </c>
      <c r="F34" s="11">
        <f t="shared" si="0"/>
        <v>0.42</v>
      </c>
      <c r="G34" s="13">
        <v>0</v>
      </c>
      <c r="H34" s="13">
        <v>12</v>
      </c>
    </row>
    <row r="35" spans="1:8" ht="60">
      <c r="A35" s="13">
        <v>50</v>
      </c>
      <c r="B35" s="2" t="s">
        <v>524</v>
      </c>
      <c r="C35" s="2" t="s">
        <v>525</v>
      </c>
      <c r="D35" s="13">
        <v>20</v>
      </c>
      <c r="E35" s="13">
        <v>9</v>
      </c>
      <c r="F35" s="11">
        <f t="shared" si="0"/>
        <v>0.45</v>
      </c>
      <c r="G35" s="13">
        <v>0</v>
      </c>
      <c r="H35" s="13">
        <v>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pane xSplit="3" ySplit="1" topLeftCell="D8" activePane="bottomRight" state="frozen"/>
      <selection pane="topRight" activeCell="C1" sqref="C1"/>
      <selection pane="bottomLeft" activeCell="A2" sqref="A2"/>
      <selection pane="bottomRight" activeCell="M7" sqref="M7"/>
    </sheetView>
  </sheetViews>
  <sheetFormatPr defaultRowHeight="15"/>
  <cols>
    <col min="1" max="2" width="9.140625" style="13"/>
    <col min="3" max="3" width="23.42578125" style="2" customWidth="1"/>
    <col min="4" max="4" width="44" style="2" customWidth="1"/>
    <col min="5" max="5" width="17.42578125" style="13" customWidth="1"/>
    <col min="6" max="7" width="21.85546875" style="13" customWidth="1"/>
    <col min="8" max="9" width="14.5703125" style="13" customWidth="1"/>
  </cols>
  <sheetData>
    <row r="1" spans="1:9" s="28" customFormat="1" ht="60">
      <c r="A1" s="9" t="s">
        <v>283</v>
      </c>
      <c r="B1" s="9"/>
      <c r="C1" s="6" t="s">
        <v>1</v>
      </c>
      <c r="D1" s="24" t="s">
        <v>2</v>
      </c>
      <c r="E1" s="24" t="s">
        <v>119</v>
      </c>
      <c r="F1" s="29" t="s">
        <v>164</v>
      </c>
      <c r="G1" s="29"/>
      <c r="H1" s="24" t="s">
        <v>134</v>
      </c>
      <c r="I1" s="24" t="s">
        <v>135</v>
      </c>
    </row>
    <row r="2" spans="1:9" s="28" customFormat="1">
      <c r="A2" s="9"/>
      <c r="B2" s="9" t="s">
        <v>707</v>
      </c>
      <c r="C2" s="6"/>
      <c r="D2" s="24"/>
      <c r="E2" s="24"/>
      <c r="F2" s="29"/>
      <c r="G2" s="29" t="s">
        <v>708</v>
      </c>
      <c r="H2" s="24" t="s">
        <v>582</v>
      </c>
      <c r="I2" s="24" t="s">
        <v>583</v>
      </c>
    </row>
    <row r="3" spans="1:9" ht="30">
      <c r="A3" s="13">
        <v>1</v>
      </c>
      <c r="B3" s="13">
        <v>1</v>
      </c>
      <c r="C3" s="2" t="s">
        <v>13</v>
      </c>
      <c r="D3" s="2" t="s">
        <v>12</v>
      </c>
      <c r="E3" s="11">
        <v>56</v>
      </c>
      <c r="F3" s="11">
        <v>0</v>
      </c>
      <c r="G3" s="11">
        <f>F3/E3</f>
        <v>0</v>
      </c>
      <c r="H3" s="13">
        <v>0</v>
      </c>
      <c r="I3" s="11">
        <v>11</v>
      </c>
    </row>
    <row r="4" spans="1:9" ht="60">
      <c r="A4" s="13">
        <f>A3+1</f>
        <v>2</v>
      </c>
      <c r="B4" s="13">
        <f>B3+1</f>
        <v>2</v>
      </c>
      <c r="C4" s="2" t="s">
        <v>16</v>
      </c>
      <c r="D4" s="2" t="s">
        <v>17</v>
      </c>
      <c r="E4" s="11">
        <v>139</v>
      </c>
      <c r="F4" s="11">
        <v>0</v>
      </c>
      <c r="G4" s="11">
        <f t="shared" ref="G4:G16" si="0">F4/E4</f>
        <v>0</v>
      </c>
      <c r="H4" s="13">
        <v>2</v>
      </c>
      <c r="I4" s="13">
        <v>25</v>
      </c>
    </row>
    <row r="5" spans="1:9" ht="45">
      <c r="A5" s="13">
        <v>8</v>
      </c>
      <c r="B5" s="13">
        <f t="shared" ref="B5:B16" si="1">B4+1</f>
        <v>3</v>
      </c>
      <c r="C5" s="14" t="s">
        <v>40</v>
      </c>
      <c r="D5" s="14" t="s">
        <v>41</v>
      </c>
      <c r="E5" s="13">
        <v>39</v>
      </c>
      <c r="F5" s="15">
        <v>0</v>
      </c>
      <c r="G5" s="11">
        <f t="shared" si="0"/>
        <v>0</v>
      </c>
      <c r="H5" s="13">
        <v>1</v>
      </c>
      <c r="I5" s="13">
        <v>8</v>
      </c>
    </row>
    <row r="6" spans="1:9" ht="45">
      <c r="A6" s="13">
        <v>11</v>
      </c>
      <c r="B6" s="13">
        <f t="shared" si="1"/>
        <v>4</v>
      </c>
      <c r="C6" s="14" t="s">
        <v>53</v>
      </c>
      <c r="D6" s="2" t="s">
        <v>54</v>
      </c>
      <c r="E6" s="13">
        <v>40</v>
      </c>
      <c r="F6" s="13">
        <v>11</v>
      </c>
      <c r="G6" s="11">
        <f t="shared" si="0"/>
        <v>0.27500000000000002</v>
      </c>
      <c r="H6" s="13">
        <v>0</v>
      </c>
      <c r="I6" s="13">
        <v>6</v>
      </c>
    </row>
    <row r="7" spans="1:9" ht="60">
      <c r="A7" s="13">
        <v>14</v>
      </c>
      <c r="B7" s="13">
        <f t="shared" si="1"/>
        <v>5</v>
      </c>
      <c r="C7" s="14" t="s">
        <v>56</v>
      </c>
      <c r="D7" s="2" t="s">
        <v>57</v>
      </c>
      <c r="E7" s="13">
        <v>119</v>
      </c>
      <c r="F7" s="13">
        <v>28</v>
      </c>
      <c r="G7" s="11">
        <f t="shared" si="0"/>
        <v>0.23529411764705882</v>
      </c>
      <c r="H7" s="13">
        <v>9</v>
      </c>
      <c r="I7" s="13">
        <v>167</v>
      </c>
    </row>
    <row r="8" spans="1:9" ht="60">
      <c r="A8" s="13">
        <v>19</v>
      </c>
      <c r="B8" s="13">
        <f t="shared" si="1"/>
        <v>6</v>
      </c>
      <c r="C8" s="14" t="s">
        <v>82</v>
      </c>
      <c r="D8" s="2" t="s">
        <v>84</v>
      </c>
      <c r="E8" s="13">
        <v>201</v>
      </c>
      <c r="F8" s="16">
        <v>10</v>
      </c>
      <c r="G8" s="11">
        <f t="shared" si="0"/>
        <v>4.975124378109453E-2</v>
      </c>
      <c r="H8" s="13">
        <v>3</v>
      </c>
      <c r="I8" s="13">
        <v>29</v>
      </c>
    </row>
    <row r="9" spans="1:9" s="5" customFormat="1" ht="45">
      <c r="A9" s="16">
        <v>22</v>
      </c>
      <c r="B9" s="13">
        <f t="shared" si="1"/>
        <v>7</v>
      </c>
      <c r="C9" s="14" t="s">
        <v>110</v>
      </c>
      <c r="D9" s="14" t="s">
        <v>111</v>
      </c>
      <c r="E9" s="16">
        <v>313</v>
      </c>
      <c r="F9" s="16">
        <v>62</v>
      </c>
      <c r="G9" s="11">
        <f t="shared" si="0"/>
        <v>0.19808306709265175</v>
      </c>
      <c r="H9" s="16">
        <v>30</v>
      </c>
      <c r="I9" s="16">
        <v>52</v>
      </c>
    </row>
    <row r="10" spans="1:9" ht="45">
      <c r="A10" s="13">
        <v>24</v>
      </c>
      <c r="B10" s="13">
        <f t="shared" si="1"/>
        <v>8</v>
      </c>
      <c r="C10" s="2" t="s">
        <v>103</v>
      </c>
      <c r="D10" s="2" t="s">
        <v>104</v>
      </c>
      <c r="E10" s="13">
        <v>309</v>
      </c>
      <c r="F10" s="13">
        <v>39</v>
      </c>
      <c r="G10" s="11">
        <f t="shared" si="0"/>
        <v>0.12621359223300971</v>
      </c>
      <c r="H10" s="13">
        <v>30</v>
      </c>
      <c r="I10" s="13">
        <v>48</v>
      </c>
    </row>
    <row r="11" spans="1:9" ht="45">
      <c r="A11" s="13">
        <v>28</v>
      </c>
      <c r="B11" s="13">
        <f t="shared" si="1"/>
        <v>9</v>
      </c>
      <c r="C11" s="14" t="s">
        <v>380</v>
      </c>
      <c r="D11" s="2" t="s">
        <v>381</v>
      </c>
      <c r="E11" s="13">
        <v>20</v>
      </c>
      <c r="F11" s="13">
        <v>8</v>
      </c>
      <c r="G11" s="11">
        <f t="shared" si="0"/>
        <v>0.4</v>
      </c>
      <c r="H11" s="13">
        <v>2</v>
      </c>
      <c r="I11" s="13">
        <v>7</v>
      </c>
    </row>
    <row r="12" spans="1:9" ht="45">
      <c r="A12" s="13">
        <v>29</v>
      </c>
      <c r="B12" s="13">
        <f t="shared" si="1"/>
        <v>10</v>
      </c>
      <c r="C12" s="2" t="s">
        <v>106</v>
      </c>
      <c r="D12" s="2" t="s">
        <v>109</v>
      </c>
      <c r="E12" s="13">
        <v>176</v>
      </c>
      <c r="F12" s="13">
        <v>2</v>
      </c>
      <c r="G12" s="11">
        <f t="shared" si="0"/>
        <v>1.1363636363636364E-2</v>
      </c>
      <c r="H12" s="13">
        <v>8</v>
      </c>
      <c r="I12" s="13">
        <v>28</v>
      </c>
    </row>
    <row r="13" spans="1:9" ht="45">
      <c r="A13" s="13">
        <v>31</v>
      </c>
      <c r="B13" s="13">
        <f t="shared" si="1"/>
        <v>11</v>
      </c>
      <c r="C13" s="14" t="s">
        <v>382</v>
      </c>
      <c r="D13" s="2" t="s">
        <v>383</v>
      </c>
      <c r="E13" s="13">
        <v>45</v>
      </c>
      <c r="F13" s="13">
        <v>1</v>
      </c>
      <c r="G13" s="11">
        <f t="shared" si="0"/>
        <v>2.2222222222222223E-2</v>
      </c>
      <c r="H13" s="13">
        <v>0</v>
      </c>
      <c r="I13" s="13">
        <v>4</v>
      </c>
    </row>
    <row r="14" spans="1:9" ht="45">
      <c r="A14" s="13">
        <v>34</v>
      </c>
      <c r="B14" s="13">
        <f t="shared" si="1"/>
        <v>12</v>
      </c>
      <c r="C14" s="2" t="s">
        <v>418</v>
      </c>
      <c r="D14" s="2" t="s">
        <v>419</v>
      </c>
      <c r="E14" s="13">
        <v>30</v>
      </c>
      <c r="F14" s="13">
        <v>4</v>
      </c>
      <c r="G14" s="11">
        <f t="shared" si="0"/>
        <v>0.13333333333333333</v>
      </c>
      <c r="H14" s="13">
        <v>2</v>
      </c>
      <c r="I14" s="13">
        <v>6</v>
      </c>
    </row>
    <row r="15" spans="1:9" ht="45">
      <c r="A15" s="13">
        <v>37</v>
      </c>
      <c r="B15" s="13">
        <f t="shared" si="1"/>
        <v>13</v>
      </c>
      <c r="C15" s="2" t="s">
        <v>427</v>
      </c>
      <c r="D15" s="2" t="s">
        <v>426</v>
      </c>
      <c r="E15" s="13">
        <v>356</v>
      </c>
      <c r="F15" s="13">
        <v>64</v>
      </c>
      <c r="G15" s="11">
        <f t="shared" si="0"/>
        <v>0.1797752808988764</v>
      </c>
      <c r="H15" s="13">
        <v>2</v>
      </c>
      <c r="I15" s="13">
        <v>46</v>
      </c>
    </row>
    <row r="16" spans="1:9" ht="90">
      <c r="A16" s="13">
        <v>47</v>
      </c>
      <c r="B16" s="13">
        <f t="shared" si="1"/>
        <v>14</v>
      </c>
      <c r="C16" s="2" t="s">
        <v>622</v>
      </c>
      <c r="D16" s="2" t="s">
        <v>519</v>
      </c>
      <c r="E16" s="13">
        <v>300</v>
      </c>
      <c r="F16" s="13">
        <v>0</v>
      </c>
      <c r="G16" s="11">
        <f t="shared" si="0"/>
        <v>0</v>
      </c>
      <c r="H16" s="13">
        <v>0</v>
      </c>
      <c r="I16" s="13">
        <v>12</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Normal="100" workbookViewId="0">
      <pane xSplit="2" ySplit="1" topLeftCell="C2" activePane="bottomRight" state="frozen"/>
      <selection pane="topRight" activeCell="C1" sqref="C1"/>
      <selection pane="bottomLeft" activeCell="A2" sqref="A2"/>
      <selection pane="bottomRight" activeCell="E11" sqref="E11"/>
    </sheetView>
  </sheetViews>
  <sheetFormatPr defaultRowHeight="15"/>
  <cols>
    <col min="1" max="1" width="9.140625" style="13"/>
    <col min="2" max="2" width="23.42578125" style="2" customWidth="1"/>
    <col min="3" max="3" width="44" style="2" customWidth="1"/>
    <col min="4" max="4" width="17.42578125" style="13" customWidth="1"/>
    <col min="5" max="5" width="24.85546875" style="11" customWidth="1"/>
    <col min="6" max="6" width="36.7109375" style="13" customWidth="1"/>
    <col min="7" max="8" width="14.5703125" style="13" customWidth="1"/>
  </cols>
  <sheetData>
    <row r="1" spans="1:8" s="28" customFormat="1" ht="60">
      <c r="A1" s="9" t="s">
        <v>283</v>
      </c>
      <c r="B1" s="6" t="s">
        <v>1</v>
      </c>
      <c r="C1" s="24" t="s">
        <v>2</v>
      </c>
      <c r="D1" s="24" t="s">
        <v>119</v>
      </c>
      <c r="E1" s="23" t="s">
        <v>230</v>
      </c>
      <c r="F1" s="23" t="s">
        <v>711</v>
      </c>
      <c r="G1" s="24" t="s">
        <v>134</v>
      </c>
      <c r="H1" s="24" t="s">
        <v>135</v>
      </c>
    </row>
    <row r="2" spans="1:8" s="28" customFormat="1">
      <c r="A2" s="9"/>
      <c r="B2" s="6"/>
      <c r="C2" s="24"/>
      <c r="D2" s="24"/>
      <c r="E2" s="23"/>
      <c r="F2" s="23"/>
      <c r="G2" s="24" t="s">
        <v>582</v>
      </c>
      <c r="H2" s="24" t="s">
        <v>583</v>
      </c>
    </row>
    <row r="3" spans="1:8" ht="30">
      <c r="A3" s="13">
        <v>1</v>
      </c>
      <c r="B3" s="2" t="s">
        <v>13</v>
      </c>
      <c r="C3" s="2" t="s">
        <v>12</v>
      </c>
      <c r="D3" s="11">
        <v>56</v>
      </c>
      <c r="E3" s="11" t="s">
        <v>571</v>
      </c>
      <c r="F3" s="11">
        <v>3</v>
      </c>
      <c r="G3" s="13">
        <v>0</v>
      </c>
      <c r="H3" s="11">
        <v>11</v>
      </c>
    </row>
    <row r="4" spans="1:8" ht="60">
      <c r="A4" s="13">
        <f>A3+1</f>
        <v>2</v>
      </c>
      <c r="B4" s="2" t="s">
        <v>16</v>
      </c>
      <c r="C4" s="2" t="s">
        <v>17</v>
      </c>
      <c r="D4" s="11">
        <v>139</v>
      </c>
      <c r="E4" s="11" t="s">
        <v>654</v>
      </c>
      <c r="F4" s="11">
        <v>5</v>
      </c>
      <c r="G4" s="13">
        <v>2</v>
      </c>
      <c r="H4" s="13">
        <v>25</v>
      </c>
    </row>
    <row r="5" spans="1:8" ht="30">
      <c r="A5" s="13">
        <f t="shared" ref="A5:A6" si="0">A4+1</f>
        <v>3</v>
      </c>
      <c r="B5" s="2" t="s">
        <v>18</v>
      </c>
      <c r="C5" s="2" t="s">
        <v>197</v>
      </c>
      <c r="D5" s="11">
        <v>57</v>
      </c>
      <c r="E5" s="11" t="s">
        <v>655</v>
      </c>
      <c r="F5" s="11">
        <v>5</v>
      </c>
      <c r="G5" s="13">
        <v>1</v>
      </c>
      <c r="H5" s="13">
        <v>9</v>
      </c>
    </row>
    <row r="6" spans="1:8" ht="63.95" customHeight="1">
      <c r="A6" s="13">
        <f t="shared" si="0"/>
        <v>4</v>
      </c>
      <c r="B6" s="2" t="s">
        <v>587</v>
      </c>
      <c r="C6" s="2" t="s">
        <v>21</v>
      </c>
      <c r="D6" s="11">
        <v>36</v>
      </c>
      <c r="E6" s="11" t="s">
        <v>656</v>
      </c>
      <c r="F6" s="11">
        <v>5</v>
      </c>
      <c r="G6" s="13">
        <v>0</v>
      </c>
      <c r="H6" s="13">
        <v>9</v>
      </c>
    </row>
    <row r="7" spans="1:8" ht="41.1" customHeight="1">
      <c r="A7" s="13">
        <v>4</v>
      </c>
      <c r="B7" s="2" t="s">
        <v>588</v>
      </c>
      <c r="D7" s="11">
        <v>22</v>
      </c>
      <c r="E7" s="11" t="s">
        <v>657</v>
      </c>
      <c r="F7" s="11">
        <v>5</v>
      </c>
      <c r="G7" s="13">
        <v>0</v>
      </c>
      <c r="H7" s="13">
        <v>5</v>
      </c>
    </row>
    <row r="8" spans="1:8" ht="60">
      <c r="A8" s="13">
        <v>5</v>
      </c>
      <c r="B8" s="2" t="s">
        <v>22</v>
      </c>
      <c r="C8" s="2" t="s">
        <v>23</v>
      </c>
      <c r="D8" s="11">
        <v>102</v>
      </c>
      <c r="E8" s="11" t="s">
        <v>658</v>
      </c>
      <c r="F8" s="11">
        <v>6</v>
      </c>
      <c r="G8" s="13">
        <v>2</v>
      </c>
      <c r="H8" s="13">
        <v>24</v>
      </c>
    </row>
    <row r="9" spans="1:8" s="5" customFormat="1" ht="75">
      <c r="A9" s="16">
        <v>6</v>
      </c>
      <c r="B9" s="14" t="s">
        <v>67</v>
      </c>
      <c r="C9" s="14" t="s">
        <v>68</v>
      </c>
      <c r="D9" s="15">
        <v>45</v>
      </c>
      <c r="E9" s="11" t="s">
        <v>659</v>
      </c>
      <c r="F9" s="11">
        <v>5</v>
      </c>
      <c r="G9" s="16">
        <v>0</v>
      </c>
      <c r="H9" s="16">
        <v>10</v>
      </c>
    </row>
    <row r="10" spans="1:8" s="5" customFormat="1" ht="30">
      <c r="A10" s="16">
        <v>7</v>
      </c>
      <c r="B10" s="14" t="s">
        <v>204</v>
      </c>
      <c r="C10" s="14" t="s">
        <v>205</v>
      </c>
      <c r="D10" s="15">
        <v>17</v>
      </c>
      <c r="E10" s="11" t="s">
        <v>654</v>
      </c>
      <c r="F10" s="13">
        <v>5</v>
      </c>
      <c r="G10" s="16">
        <v>0</v>
      </c>
      <c r="H10" s="16">
        <v>8</v>
      </c>
    </row>
    <row r="11" spans="1:8" ht="45">
      <c r="A11" s="13">
        <v>8</v>
      </c>
      <c r="B11" s="14" t="s">
        <v>40</v>
      </c>
      <c r="C11" s="14" t="s">
        <v>41</v>
      </c>
      <c r="D11" s="13">
        <v>39</v>
      </c>
      <c r="E11" s="11" t="s">
        <v>222</v>
      </c>
      <c r="F11" s="13">
        <v>2</v>
      </c>
      <c r="G11" s="13">
        <v>1</v>
      </c>
      <c r="H11" s="13">
        <v>8</v>
      </c>
    </row>
    <row r="12" spans="1:8" ht="45">
      <c r="A12" s="13">
        <v>9</v>
      </c>
      <c r="B12" s="14" t="s">
        <v>48</v>
      </c>
      <c r="C12" s="2" t="s">
        <v>45</v>
      </c>
      <c r="D12" s="13">
        <v>49</v>
      </c>
      <c r="E12" s="11" t="s">
        <v>654</v>
      </c>
      <c r="F12" s="13">
        <v>5</v>
      </c>
      <c r="G12" s="13">
        <v>0</v>
      </c>
      <c r="H12" s="13">
        <v>4</v>
      </c>
    </row>
    <row r="13" spans="1:8" ht="45">
      <c r="A13" s="13">
        <v>10</v>
      </c>
      <c r="B13" s="14" t="s">
        <v>595</v>
      </c>
      <c r="C13" s="2" t="s">
        <v>50</v>
      </c>
      <c r="D13" s="13">
        <v>47</v>
      </c>
      <c r="E13" s="11" t="s">
        <v>709</v>
      </c>
      <c r="F13" s="13">
        <v>5</v>
      </c>
      <c r="G13" s="13">
        <v>0</v>
      </c>
      <c r="H13" s="13">
        <v>13</v>
      </c>
    </row>
    <row r="14" spans="1:8">
      <c r="A14" s="13">
        <v>10</v>
      </c>
      <c r="B14" s="14" t="s">
        <v>596</v>
      </c>
      <c r="D14" s="13">
        <v>48</v>
      </c>
      <c r="E14" s="11" t="s">
        <v>192</v>
      </c>
      <c r="F14" s="13">
        <v>1</v>
      </c>
      <c r="G14" s="13">
        <v>3</v>
      </c>
      <c r="H14" s="13">
        <v>13</v>
      </c>
    </row>
    <row r="15" spans="1:8" ht="45">
      <c r="A15" s="13">
        <v>11</v>
      </c>
      <c r="B15" s="14" t="s">
        <v>53</v>
      </c>
      <c r="C15" s="2" t="s">
        <v>54</v>
      </c>
      <c r="D15" s="13">
        <v>40</v>
      </c>
      <c r="E15" s="11" t="s">
        <v>238</v>
      </c>
      <c r="F15" s="13">
        <v>4</v>
      </c>
      <c r="G15" s="13">
        <v>0</v>
      </c>
      <c r="H15" s="13">
        <v>6</v>
      </c>
    </row>
    <row r="16" spans="1:8" ht="45">
      <c r="A16" s="13">
        <v>12</v>
      </c>
      <c r="B16" s="14" t="s">
        <v>239</v>
      </c>
      <c r="C16" s="2" t="s">
        <v>240</v>
      </c>
      <c r="D16" s="13">
        <v>60</v>
      </c>
      <c r="E16" s="11" t="s">
        <v>660</v>
      </c>
      <c r="F16" s="13">
        <v>6</v>
      </c>
      <c r="G16" s="13">
        <v>2</v>
      </c>
      <c r="H16" s="13">
        <v>16</v>
      </c>
    </row>
    <row r="17" spans="1:8" ht="45">
      <c r="A17" s="13">
        <v>13</v>
      </c>
      <c r="B17" s="14" t="s">
        <v>79</v>
      </c>
      <c r="C17" s="2" t="s">
        <v>80</v>
      </c>
      <c r="D17" s="13">
        <v>188</v>
      </c>
      <c r="E17" s="11" t="s">
        <v>666</v>
      </c>
      <c r="F17" s="13">
        <v>6</v>
      </c>
      <c r="G17" s="13">
        <v>1</v>
      </c>
      <c r="H17" s="13">
        <v>35</v>
      </c>
    </row>
    <row r="18" spans="1:8" ht="60">
      <c r="A18" s="13">
        <v>14</v>
      </c>
      <c r="B18" s="14" t="s">
        <v>56</v>
      </c>
      <c r="C18" s="2" t="s">
        <v>57</v>
      </c>
      <c r="D18" s="13">
        <v>119</v>
      </c>
      <c r="E18" s="11" t="s">
        <v>653</v>
      </c>
      <c r="F18" s="13">
        <v>6</v>
      </c>
      <c r="G18" s="13">
        <v>9</v>
      </c>
      <c r="H18" s="13">
        <v>167</v>
      </c>
    </row>
    <row r="19" spans="1:8" ht="90">
      <c r="A19" s="13">
        <v>15</v>
      </c>
      <c r="B19" s="14" t="s">
        <v>628</v>
      </c>
      <c r="C19" s="2" t="s">
        <v>62</v>
      </c>
      <c r="D19" s="13">
        <v>23</v>
      </c>
      <c r="E19" s="11" t="s">
        <v>272</v>
      </c>
      <c r="F19" s="13">
        <v>5</v>
      </c>
      <c r="G19" s="13">
        <v>0</v>
      </c>
      <c r="H19" s="13">
        <v>2</v>
      </c>
    </row>
    <row r="20" spans="1:8">
      <c r="A20" s="13">
        <v>15</v>
      </c>
      <c r="B20" s="14" t="s">
        <v>629</v>
      </c>
      <c r="D20" s="13">
        <v>42</v>
      </c>
      <c r="E20" s="11" t="s">
        <v>192</v>
      </c>
      <c r="F20" s="13">
        <v>1</v>
      </c>
      <c r="G20" s="13">
        <v>0</v>
      </c>
      <c r="H20" s="13">
        <v>6</v>
      </c>
    </row>
    <row r="21" spans="1:8" ht="30">
      <c r="A21" s="13">
        <v>16</v>
      </c>
      <c r="B21" s="14" t="s">
        <v>64</v>
      </c>
      <c r="C21" s="2" t="s">
        <v>65</v>
      </c>
      <c r="D21" s="13">
        <v>23</v>
      </c>
      <c r="E21" s="11" t="s">
        <v>301</v>
      </c>
      <c r="F21" s="13">
        <v>5</v>
      </c>
      <c r="G21" s="13">
        <v>1</v>
      </c>
      <c r="H21" s="13">
        <v>2</v>
      </c>
    </row>
    <row r="22" spans="1:8" ht="30">
      <c r="A22" s="13">
        <v>17</v>
      </c>
      <c r="B22" s="14" t="s">
        <v>74</v>
      </c>
      <c r="C22" s="2" t="s">
        <v>75</v>
      </c>
      <c r="D22" s="13">
        <v>103</v>
      </c>
      <c r="E22" s="11" t="s">
        <v>192</v>
      </c>
      <c r="F22" s="13">
        <v>1</v>
      </c>
      <c r="G22" s="13">
        <v>9</v>
      </c>
      <c r="H22" s="13">
        <v>90</v>
      </c>
    </row>
    <row r="23" spans="1:8" s="16" customFormat="1" ht="60">
      <c r="A23" s="16">
        <v>18</v>
      </c>
      <c r="B23" s="15" t="s">
        <v>77</v>
      </c>
      <c r="C23" s="15" t="s">
        <v>78</v>
      </c>
      <c r="D23" s="16">
        <v>33</v>
      </c>
      <c r="E23" s="15" t="s">
        <v>337</v>
      </c>
      <c r="F23" s="16">
        <v>6</v>
      </c>
      <c r="G23" s="16">
        <v>1</v>
      </c>
      <c r="H23" s="16">
        <v>8</v>
      </c>
    </row>
    <row r="24" spans="1:8" ht="60">
      <c r="A24" s="13">
        <v>19</v>
      </c>
      <c r="B24" s="14" t="s">
        <v>82</v>
      </c>
      <c r="C24" s="2" t="s">
        <v>84</v>
      </c>
      <c r="D24" s="13">
        <v>201</v>
      </c>
      <c r="E24" s="11" t="s">
        <v>139</v>
      </c>
      <c r="F24" s="13">
        <v>2</v>
      </c>
      <c r="G24" s="13">
        <v>3</v>
      </c>
      <c r="H24" s="13">
        <v>29</v>
      </c>
    </row>
    <row r="25" spans="1:8" s="52" customFormat="1" ht="45">
      <c r="A25" s="43">
        <v>20</v>
      </c>
      <c r="B25" s="57" t="s">
        <v>86</v>
      </c>
      <c r="C25" s="57" t="s">
        <v>87</v>
      </c>
      <c r="D25" s="43">
        <v>139</v>
      </c>
      <c r="E25" s="58" t="s">
        <v>139</v>
      </c>
      <c r="F25" s="43">
        <v>2</v>
      </c>
      <c r="G25" s="43">
        <v>8</v>
      </c>
      <c r="H25" s="43">
        <v>22</v>
      </c>
    </row>
    <row r="26" spans="1:8" s="52" customFormat="1" ht="45">
      <c r="A26" s="43">
        <v>21</v>
      </c>
      <c r="B26" s="57" t="s">
        <v>90</v>
      </c>
      <c r="C26" s="57" t="s">
        <v>91</v>
      </c>
      <c r="D26" s="43">
        <v>128</v>
      </c>
      <c r="E26" s="58" t="s">
        <v>662</v>
      </c>
      <c r="F26" s="43">
        <v>5</v>
      </c>
      <c r="G26" s="43">
        <v>5</v>
      </c>
      <c r="H26" s="43">
        <v>24</v>
      </c>
    </row>
    <row r="27" spans="1:8" s="52" customFormat="1" ht="45">
      <c r="A27" s="43">
        <v>22</v>
      </c>
      <c r="B27" s="57" t="s">
        <v>110</v>
      </c>
      <c r="C27" s="57" t="s">
        <v>111</v>
      </c>
      <c r="D27" s="43">
        <v>313</v>
      </c>
      <c r="E27" s="58" t="s">
        <v>654</v>
      </c>
      <c r="F27" s="43">
        <v>5</v>
      </c>
      <c r="G27" s="43">
        <v>30</v>
      </c>
      <c r="H27" s="43">
        <v>52</v>
      </c>
    </row>
    <row r="28" spans="1:8" ht="60">
      <c r="A28" s="13">
        <v>23</v>
      </c>
      <c r="B28" s="14" t="s">
        <v>93</v>
      </c>
      <c r="C28" s="2" t="s">
        <v>94</v>
      </c>
      <c r="D28" s="13">
        <v>18</v>
      </c>
      <c r="E28" s="11" t="s">
        <v>192</v>
      </c>
      <c r="F28" s="13">
        <v>1</v>
      </c>
      <c r="G28" s="13">
        <v>2</v>
      </c>
      <c r="H28" s="13">
        <v>8</v>
      </c>
    </row>
    <row r="29" spans="1:8" ht="45">
      <c r="A29" s="13">
        <v>24</v>
      </c>
      <c r="B29" s="2" t="s">
        <v>103</v>
      </c>
      <c r="C29" s="2" t="s">
        <v>104</v>
      </c>
      <c r="D29" s="13">
        <v>309</v>
      </c>
      <c r="E29" s="15" t="s">
        <v>654</v>
      </c>
      <c r="F29" s="16">
        <v>5</v>
      </c>
      <c r="G29" s="13">
        <v>30</v>
      </c>
      <c r="H29" s="13">
        <v>48</v>
      </c>
    </row>
    <row r="30" spans="1:8" ht="45">
      <c r="A30" s="13">
        <v>25</v>
      </c>
      <c r="B30" s="14" t="s">
        <v>362</v>
      </c>
      <c r="C30" s="2" t="s">
        <v>363</v>
      </c>
      <c r="D30" s="13">
        <v>101</v>
      </c>
      <c r="E30" s="15" t="s">
        <v>654</v>
      </c>
      <c r="F30" s="16">
        <v>5</v>
      </c>
      <c r="G30" s="13">
        <v>0</v>
      </c>
      <c r="H30" s="13">
        <v>9</v>
      </c>
    </row>
    <row r="31" spans="1:8" ht="60">
      <c r="A31" s="13">
        <v>26</v>
      </c>
      <c r="B31" s="14" t="s">
        <v>370</v>
      </c>
      <c r="C31" s="2" t="s">
        <v>371</v>
      </c>
      <c r="D31" s="13">
        <v>19</v>
      </c>
      <c r="E31" s="11" t="s">
        <v>663</v>
      </c>
      <c r="F31" s="13">
        <v>5</v>
      </c>
      <c r="G31" s="13">
        <v>0</v>
      </c>
      <c r="H31" s="13">
        <v>0</v>
      </c>
    </row>
    <row r="32" spans="1:8" ht="75">
      <c r="A32" s="13">
        <v>27</v>
      </c>
      <c r="B32" s="14" t="s">
        <v>375</v>
      </c>
      <c r="C32" s="2" t="s">
        <v>376</v>
      </c>
      <c r="D32" s="13">
        <v>65</v>
      </c>
      <c r="E32" s="11" t="s">
        <v>664</v>
      </c>
      <c r="F32" s="13">
        <v>6</v>
      </c>
      <c r="G32" s="13">
        <v>1</v>
      </c>
      <c r="H32" s="13">
        <v>8</v>
      </c>
    </row>
    <row r="33" spans="1:8" ht="45">
      <c r="A33" s="13">
        <v>28</v>
      </c>
      <c r="B33" s="14" t="s">
        <v>380</v>
      </c>
      <c r="C33" s="2" t="s">
        <v>381</v>
      </c>
      <c r="D33" s="13">
        <v>20</v>
      </c>
      <c r="E33" s="11" t="s">
        <v>192</v>
      </c>
      <c r="F33" s="13">
        <v>1</v>
      </c>
      <c r="G33" s="13">
        <v>2</v>
      </c>
      <c r="H33" s="13">
        <v>7</v>
      </c>
    </row>
    <row r="34" spans="1:8" ht="45">
      <c r="A34" s="13">
        <v>29</v>
      </c>
      <c r="B34" s="2" t="s">
        <v>106</v>
      </c>
      <c r="C34" s="2" t="s">
        <v>109</v>
      </c>
      <c r="D34" s="13">
        <v>176</v>
      </c>
      <c r="E34" s="11" t="s">
        <v>665</v>
      </c>
      <c r="F34" s="13">
        <v>6</v>
      </c>
      <c r="G34" s="13">
        <v>8</v>
      </c>
      <c r="H34" s="13">
        <v>28</v>
      </c>
    </row>
    <row r="35" spans="1:8" ht="60">
      <c r="A35" s="13">
        <v>30</v>
      </c>
      <c r="B35" s="2" t="s">
        <v>603</v>
      </c>
      <c r="C35" s="2" t="s">
        <v>98</v>
      </c>
      <c r="D35" s="13">
        <v>53</v>
      </c>
      <c r="E35" s="11" t="s">
        <v>192</v>
      </c>
      <c r="F35" s="13">
        <v>1</v>
      </c>
      <c r="G35" s="13">
        <v>0</v>
      </c>
      <c r="H35" s="13">
        <v>6</v>
      </c>
    </row>
    <row r="36" spans="1:8">
      <c r="A36" s="13">
        <v>30</v>
      </c>
      <c r="B36" s="2" t="s">
        <v>604</v>
      </c>
      <c r="D36" s="13">
        <v>63</v>
      </c>
      <c r="E36" s="11" t="s">
        <v>192</v>
      </c>
      <c r="F36" s="13">
        <v>1</v>
      </c>
      <c r="G36" s="13">
        <v>2</v>
      </c>
      <c r="H36" s="13">
        <v>18</v>
      </c>
    </row>
    <row r="37" spans="1:8" ht="45">
      <c r="A37" s="13">
        <v>31</v>
      </c>
      <c r="B37" s="14" t="s">
        <v>382</v>
      </c>
      <c r="C37" s="2" t="s">
        <v>383</v>
      </c>
      <c r="D37" s="13">
        <v>45</v>
      </c>
      <c r="E37" s="11" t="s">
        <v>238</v>
      </c>
      <c r="F37" s="13">
        <v>4</v>
      </c>
      <c r="G37" s="13">
        <v>0</v>
      </c>
      <c r="H37" s="13">
        <v>4</v>
      </c>
    </row>
    <row r="38" spans="1:8" s="5" customFormat="1" ht="30">
      <c r="A38" s="16">
        <v>31</v>
      </c>
      <c r="B38" s="14" t="s">
        <v>610</v>
      </c>
      <c r="C38" s="14" t="s">
        <v>414</v>
      </c>
      <c r="D38" s="16">
        <v>60</v>
      </c>
      <c r="E38" s="15" t="s">
        <v>192</v>
      </c>
      <c r="F38" s="16">
        <v>1</v>
      </c>
      <c r="G38" s="16">
        <v>1</v>
      </c>
      <c r="H38" s="16">
        <v>8</v>
      </c>
    </row>
    <row r="39" spans="1:8" ht="45">
      <c r="A39" s="13">
        <v>32</v>
      </c>
      <c r="B39" s="2" t="s">
        <v>417</v>
      </c>
      <c r="C39" s="2" t="s">
        <v>416</v>
      </c>
      <c r="D39" s="13">
        <v>92</v>
      </c>
      <c r="E39" s="11" t="s">
        <v>667</v>
      </c>
      <c r="F39" s="13">
        <v>6</v>
      </c>
      <c r="G39" s="13">
        <v>1</v>
      </c>
      <c r="H39" s="13">
        <v>14</v>
      </c>
    </row>
    <row r="40" spans="1:8" ht="45">
      <c r="A40" s="13">
        <v>34</v>
      </c>
      <c r="B40" s="2" t="s">
        <v>418</v>
      </c>
      <c r="C40" s="2" t="s">
        <v>419</v>
      </c>
      <c r="D40" s="13">
        <v>30</v>
      </c>
      <c r="E40" s="11" t="s">
        <v>192</v>
      </c>
      <c r="F40" s="13">
        <v>1</v>
      </c>
      <c r="G40" s="13">
        <v>2</v>
      </c>
      <c r="H40" s="13">
        <v>6</v>
      </c>
    </row>
    <row r="41" spans="1:8" ht="45">
      <c r="A41" s="13">
        <v>35</v>
      </c>
      <c r="B41" s="2" t="s">
        <v>422</v>
      </c>
      <c r="C41" s="2" t="s">
        <v>423</v>
      </c>
      <c r="D41" s="13">
        <v>245</v>
      </c>
      <c r="E41" s="11" t="s">
        <v>192</v>
      </c>
      <c r="F41" s="13">
        <v>1</v>
      </c>
      <c r="G41" s="13">
        <v>12</v>
      </c>
      <c r="H41" s="13">
        <v>38</v>
      </c>
    </row>
    <row r="42" spans="1:8" ht="60">
      <c r="A42" s="13">
        <v>36</v>
      </c>
      <c r="B42" s="2" t="s">
        <v>424</v>
      </c>
      <c r="C42" s="2" t="s">
        <v>425</v>
      </c>
      <c r="D42" s="13">
        <v>41</v>
      </c>
      <c r="E42" s="11" t="s">
        <v>466</v>
      </c>
      <c r="F42" s="13">
        <v>5</v>
      </c>
      <c r="G42" s="13">
        <v>4</v>
      </c>
      <c r="H42" s="13">
        <v>12</v>
      </c>
    </row>
    <row r="43" spans="1:8" ht="45">
      <c r="A43" s="13">
        <v>37</v>
      </c>
      <c r="B43" s="2" t="s">
        <v>427</v>
      </c>
      <c r="C43" s="2" t="s">
        <v>426</v>
      </c>
      <c r="D43" s="13">
        <v>356</v>
      </c>
      <c r="E43" s="11" t="s">
        <v>238</v>
      </c>
      <c r="F43" s="13">
        <v>4</v>
      </c>
      <c r="G43" s="13">
        <v>2</v>
      </c>
      <c r="H43" s="13">
        <v>46</v>
      </c>
    </row>
    <row r="44" spans="1:8" ht="60">
      <c r="A44" s="13">
        <v>38</v>
      </c>
      <c r="B44" s="2" t="s">
        <v>28</v>
      </c>
      <c r="C44" s="2" t="s">
        <v>29</v>
      </c>
      <c r="D44" s="13">
        <v>77</v>
      </c>
      <c r="E44" s="11" t="s">
        <v>192</v>
      </c>
      <c r="F44" s="13">
        <v>1</v>
      </c>
      <c r="G44" s="13">
        <v>0</v>
      </c>
      <c r="H44" s="13">
        <v>11</v>
      </c>
    </row>
    <row r="45" spans="1:8" ht="45">
      <c r="A45" s="13">
        <v>39</v>
      </c>
      <c r="B45" s="2" t="s">
        <v>472</v>
      </c>
      <c r="C45" s="2" t="s">
        <v>473</v>
      </c>
      <c r="D45" s="13">
        <v>10</v>
      </c>
      <c r="E45" s="11" t="s">
        <v>139</v>
      </c>
      <c r="F45" s="13">
        <v>2</v>
      </c>
      <c r="G45" s="13">
        <v>0</v>
      </c>
      <c r="H45" s="13">
        <v>6</v>
      </c>
    </row>
    <row r="46" spans="1:8" ht="60">
      <c r="A46" s="13">
        <v>40</v>
      </c>
      <c r="B46" s="2" t="s">
        <v>476</v>
      </c>
      <c r="C46" s="2" t="s">
        <v>477</v>
      </c>
      <c r="D46" s="13">
        <v>145</v>
      </c>
      <c r="E46" s="11" t="s">
        <v>192</v>
      </c>
      <c r="F46" s="13">
        <v>1</v>
      </c>
      <c r="G46" s="13">
        <v>0</v>
      </c>
      <c r="H46" s="13">
        <v>19</v>
      </c>
    </row>
    <row r="47" spans="1:8" ht="45">
      <c r="A47" s="13">
        <v>41</v>
      </c>
      <c r="B47" s="2" t="s">
        <v>478</v>
      </c>
      <c r="C47" s="2" t="s">
        <v>479</v>
      </c>
      <c r="D47" s="13">
        <v>59</v>
      </c>
      <c r="E47" s="11" t="s">
        <v>139</v>
      </c>
      <c r="F47" s="13">
        <v>2</v>
      </c>
      <c r="G47" s="13">
        <v>2</v>
      </c>
      <c r="H47" s="13">
        <v>15</v>
      </c>
    </row>
    <row r="48" spans="1:8" s="42" customFormat="1" ht="30">
      <c r="A48" s="43">
        <f>A47+1</f>
        <v>42</v>
      </c>
      <c r="B48" s="57" t="s">
        <v>480</v>
      </c>
      <c r="C48" s="57" t="s">
        <v>481</v>
      </c>
      <c r="D48" s="43">
        <v>181</v>
      </c>
      <c r="E48" s="58" t="s">
        <v>139</v>
      </c>
      <c r="F48" s="43">
        <v>2</v>
      </c>
      <c r="G48" s="43">
        <v>8</v>
      </c>
      <c r="H48" s="43">
        <v>20</v>
      </c>
    </row>
    <row r="49" spans="1:8" ht="45">
      <c r="A49" s="43">
        <f t="shared" ref="A49:A55" si="1">A48+1</f>
        <v>43</v>
      </c>
      <c r="B49" s="2" t="s">
        <v>482</v>
      </c>
      <c r="C49" s="2" t="s">
        <v>483</v>
      </c>
      <c r="D49" s="13">
        <v>100</v>
      </c>
      <c r="E49" s="11" t="s">
        <v>192</v>
      </c>
      <c r="F49" s="13">
        <v>1</v>
      </c>
      <c r="G49" s="13">
        <v>2</v>
      </c>
      <c r="H49" s="13">
        <v>8</v>
      </c>
    </row>
    <row r="50" spans="1:8" ht="45">
      <c r="A50" s="43">
        <f t="shared" si="1"/>
        <v>44</v>
      </c>
      <c r="B50" s="2" t="s">
        <v>517</v>
      </c>
      <c r="C50" s="2" t="s">
        <v>518</v>
      </c>
      <c r="D50" s="13">
        <v>38</v>
      </c>
      <c r="E50" s="11" t="s">
        <v>669</v>
      </c>
      <c r="F50" s="13">
        <v>5</v>
      </c>
      <c r="G50" s="13">
        <v>0</v>
      </c>
      <c r="H50" s="13">
        <v>8</v>
      </c>
    </row>
    <row r="51" spans="1:8" ht="60">
      <c r="A51" s="43">
        <f t="shared" si="1"/>
        <v>45</v>
      </c>
      <c r="B51" s="2" t="s">
        <v>621</v>
      </c>
      <c r="C51" s="2" t="s">
        <v>101</v>
      </c>
      <c r="D51" s="13">
        <v>100</v>
      </c>
      <c r="E51" s="11" t="s">
        <v>192</v>
      </c>
      <c r="F51" s="13">
        <v>1</v>
      </c>
      <c r="G51" s="13">
        <v>3</v>
      </c>
      <c r="H51" s="13">
        <v>25</v>
      </c>
    </row>
    <row r="52" spans="1:8" ht="90">
      <c r="A52" s="43">
        <f t="shared" si="1"/>
        <v>46</v>
      </c>
      <c r="B52" s="2" t="s">
        <v>622</v>
      </c>
      <c r="C52" s="2" t="s">
        <v>519</v>
      </c>
      <c r="D52" s="13">
        <v>300</v>
      </c>
      <c r="E52" s="11" t="s">
        <v>670</v>
      </c>
      <c r="F52" s="13">
        <v>5</v>
      </c>
      <c r="G52" s="13">
        <v>0</v>
      </c>
      <c r="H52" s="13">
        <v>12</v>
      </c>
    </row>
    <row r="53" spans="1:8" ht="75">
      <c r="A53" s="43">
        <f t="shared" si="1"/>
        <v>47</v>
      </c>
      <c r="B53" s="2" t="s">
        <v>520</v>
      </c>
      <c r="C53" s="2" t="s">
        <v>521</v>
      </c>
      <c r="D53" s="13">
        <v>31</v>
      </c>
      <c r="E53" s="11" t="s">
        <v>125</v>
      </c>
      <c r="F53" s="13">
        <v>6</v>
      </c>
      <c r="G53" s="13">
        <v>1</v>
      </c>
      <c r="H53" s="13">
        <v>3</v>
      </c>
    </row>
    <row r="54" spans="1:8" ht="45">
      <c r="A54" s="43">
        <f t="shared" si="1"/>
        <v>48</v>
      </c>
      <c r="B54" s="2" t="s">
        <v>522</v>
      </c>
      <c r="C54" s="2" t="s">
        <v>523</v>
      </c>
      <c r="D54" s="13">
        <v>181</v>
      </c>
      <c r="E54" s="11" t="s">
        <v>192</v>
      </c>
      <c r="F54" s="13">
        <v>1</v>
      </c>
      <c r="G54" s="13">
        <v>0</v>
      </c>
      <c r="H54" s="13">
        <v>30</v>
      </c>
    </row>
    <row r="55" spans="1:8" ht="60">
      <c r="A55" s="43">
        <f t="shared" si="1"/>
        <v>49</v>
      </c>
      <c r="B55" s="2" t="s">
        <v>524</v>
      </c>
      <c r="C55" s="2" t="s">
        <v>525</v>
      </c>
      <c r="D55" s="13">
        <v>20</v>
      </c>
      <c r="E55" s="11" t="s">
        <v>571</v>
      </c>
      <c r="F55" s="13">
        <v>3</v>
      </c>
      <c r="G55" s="13">
        <v>0</v>
      </c>
      <c r="H55" s="13">
        <v>2</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zoomScaleNormal="100" workbookViewId="0">
      <pane xSplit="2" ySplit="1" topLeftCell="C50" activePane="bottomRight" state="frozen"/>
      <selection pane="topRight" activeCell="C1" sqref="C1"/>
      <selection pane="bottomLeft" activeCell="A2" sqref="A2"/>
      <selection pane="bottomRight" activeCell="I50" sqref="I50"/>
    </sheetView>
  </sheetViews>
  <sheetFormatPr defaultRowHeight="15"/>
  <cols>
    <col min="1" max="1" width="9.140625" style="13"/>
    <col min="2" max="2" width="23.42578125" style="2" customWidth="1"/>
    <col min="3" max="3" width="44" style="2" customWidth="1"/>
    <col min="4" max="4" width="17.42578125" style="13" customWidth="1"/>
    <col min="5" max="8" width="15.85546875" style="13" customWidth="1"/>
    <col min="9" max="9" width="28.42578125" style="13" customWidth="1"/>
    <col min="10" max="10" width="37.42578125" style="13" customWidth="1"/>
    <col min="11" max="12" width="14.5703125" style="13" customWidth="1"/>
  </cols>
  <sheetData>
    <row r="1" spans="1:12" s="28" customFormat="1" ht="105">
      <c r="A1" s="9" t="s">
        <v>283</v>
      </c>
      <c r="B1" s="6" t="s">
        <v>1</v>
      </c>
      <c r="C1" s="24" t="s">
        <v>2</v>
      </c>
      <c r="D1" s="24" t="s">
        <v>119</v>
      </c>
      <c r="E1" s="26" t="s">
        <v>490</v>
      </c>
      <c r="F1" s="26" t="s">
        <v>578</v>
      </c>
      <c r="G1" s="26" t="s">
        <v>258</v>
      </c>
      <c r="H1" s="26" t="s">
        <v>354</v>
      </c>
      <c r="I1" s="68" t="s">
        <v>713</v>
      </c>
      <c r="J1" s="26" t="s">
        <v>133</v>
      </c>
      <c r="K1" s="24" t="s">
        <v>134</v>
      </c>
      <c r="L1" s="24" t="s">
        <v>135</v>
      </c>
    </row>
    <row r="2" spans="1:12" s="28" customFormat="1">
      <c r="A2" s="9"/>
      <c r="B2" s="6"/>
      <c r="C2" s="24"/>
      <c r="D2" s="24"/>
      <c r="E2" s="26"/>
      <c r="F2" s="26"/>
      <c r="G2" s="26"/>
      <c r="H2" s="26"/>
      <c r="I2" s="26" t="s">
        <v>712</v>
      </c>
      <c r="J2" s="26"/>
      <c r="K2" s="24" t="s">
        <v>582</v>
      </c>
      <c r="L2" s="24" t="s">
        <v>583</v>
      </c>
    </row>
    <row r="3" spans="1:12" ht="30">
      <c r="A3" s="13">
        <v>1</v>
      </c>
      <c r="B3" s="2" t="s">
        <v>13</v>
      </c>
      <c r="C3" s="2" t="s">
        <v>12</v>
      </c>
      <c r="D3" s="11">
        <v>56</v>
      </c>
      <c r="E3" s="64">
        <v>1</v>
      </c>
      <c r="F3" s="64">
        <v>0</v>
      </c>
      <c r="G3" s="64">
        <v>1</v>
      </c>
      <c r="H3" s="11">
        <v>0</v>
      </c>
      <c r="I3" s="11">
        <v>1</v>
      </c>
      <c r="J3" s="11" t="s">
        <v>640</v>
      </c>
      <c r="K3" s="13">
        <v>0</v>
      </c>
      <c r="L3" s="11">
        <v>11</v>
      </c>
    </row>
    <row r="4" spans="1:12" ht="60">
      <c r="A4" s="13">
        <f>A3+1</f>
        <v>2</v>
      </c>
      <c r="B4" s="2" t="s">
        <v>16</v>
      </c>
      <c r="C4" s="2" t="s">
        <v>17</v>
      </c>
      <c r="D4" s="11">
        <v>139</v>
      </c>
      <c r="E4" s="11">
        <v>1</v>
      </c>
      <c r="F4" s="11">
        <v>0</v>
      </c>
      <c r="G4" s="11">
        <v>1</v>
      </c>
      <c r="H4" s="11">
        <v>1</v>
      </c>
      <c r="I4" s="11">
        <v>2</v>
      </c>
      <c r="J4" s="54" t="s">
        <v>160</v>
      </c>
      <c r="K4" s="13">
        <v>2</v>
      </c>
      <c r="L4" s="13">
        <v>25</v>
      </c>
    </row>
    <row r="5" spans="1:12" ht="30">
      <c r="A5" s="13">
        <f t="shared" ref="A5:A6" si="0">A4+1</f>
        <v>3</v>
      </c>
      <c r="B5" s="2" t="s">
        <v>18</v>
      </c>
      <c r="C5" s="2" t="s">
        <v>197</v>
      </c>
      <c r="D5" s="11">
        <v>57</v>
      </c>
      <c r="E5" s="60">
        <v>0</v>
      </c>
      <c r="F5" s="60">
        <v>0</v>
      </c>
      <c r="G5" s="60">
        <v>1</v>
      </c>
      <c r="H5" s="60">
        <v>1</v>
      </c>
      <c r="I5" s="60">
        <v>3</v>
      </c>
      <c r="J5" s="11" t="s">
        <v>644</v>
      </c>
      <c r="K5" s="13">
        <v>1</v>
      </c>
      <c r="L5" s="13">
        <v>9</v>
      </c>
    </row>
    <row r="6" spans="1:12" ht="63.95" customHeight="1">
      <c r="A6" s="13">
        <f t="shared" si="0"/>
        <v>4</v>
      </c>
      <c r="B6" s="2" t="s">
        <v>587</v>
      </c>
      <c r="C6" s="2" t="s">
        <v>21</v>
      </c>
      <c r="D6" s="11">
        <v>58</v>
      </c>
      <c r="E6" s="11">
        <v>1</v>
      </c>
      <c r="F6" s="11">
        <v>0</v>
      </c>
      <c r="G6" s="11">
        <v>1</v>
      </c>
      <c r="H6" s="11">
        <v>1</v>
      </c>
      <c r="I6" s="60">
        <v>3</v>
      </c>
      <c r="J6" s="11" t="s">
        <v>645</v>
      </c>
      <c r="K6" s="13">
        <v>0</v>
      </c>
      <c r="L6" s="13">
        <v>14</v>
      </c>
    </row>
    <row r="7" spans="1:12" ht="60">
      <c r="A7" s="13">
        <v>5</v>
      </c>
      <c r="B7" s="2" t="s">
        <v>22</v>
      </c>
      <c r="C7" s="2" t="s">
        <v>23</v>
      </c>
      <c r="D7" s="11">
        <v>102</v>
      </c>
      <c r="E7" s="11">
        <v>0</v>
      </c>
      <c r="F7" s="11">
        <v>1</v>
      </c>
      <c r="G7" s="11">
        <v>0</v>
      </c>
      <c r="H7" s="11">
        <v>1</v>
      </c>
      <c r="I7" s="11">
        <v>4</v>
      </c>
      <c r="J7" s="11" t="s">
        <v>191</v>
      </c>
      <c r="K7" s="13">
        <v>2</v>
      </c>
      <c r="L7" s="13">
        <v>24</v>
      </c>
    </row>
    <row r="8" spans="1:12" s="5" customFormat="1" ht="75">
      <c r="A8" s="16">
        <v>6</v>
      </c>
      <c r="B8" s="14" t="s">
        <v>67</v>
      </c>
      <c r="C8" s="14" t="s">
        <v>68</v>
      </c>
      <c r="D8" s="15">
        <v>45</v>
      </c>
      <c r="E8" s="61">
        <v>0</v>
      </c>
      <c r="F8" s="61"/>
      <c r="G8" s="61">
        <v>1</v>
      </c>
      <c r="H8" s="61">
        <v>1</v>
      </c>
      <c r="I8" s="61">
        <v>3</v>
      </c>
      <c r="J8" s="15" t="s">
        <v>638</v>
      </c>
      <c r="K8" s="16">
        <v>0</v>
      </c>
      <c r="L8" s="16">
        <v>10</v>
      </c>
    </row>
    <row r="9" spans="1:12" s="5" customFormat="1" ht="30">
      <c r="A9" s="16">
        <v>7</v>
      </c>
      <c r="B9" s="14" t="s">
        <v>204</v>
      </c>
      <c r="C9" s="14" t="s">
        <v>205</v>
      </c>
      <c r="D9" s="15">
        <v>17</v>
      </c>
      <c r="E9" s="15">
        <v>1</v>
      </c>
      <c r="F9" s="15"/>
      <c r="G9" s="15">
        <v>1</v>
      </c>
      <c r="H9" s="15">
        <v>1</v>
      </c>
      <c r="I9" s="15">
        <v>2</v>
      </c>
      <c r="J9" s="15" t="s">
        <v>529</v>
      </c>
      <c r="K9" s="16">
        <v>0</v>
      </c>
      <c r="L9" s="16">
        <v>8</v>
      </c>
    </row>
    <row r="10" spans="1:12" ht="45">
      <c r="A10" s="13">
        <v>8</v>
      </c>
      <c r="B10" s="14" t="s">
        <v>40</v>
      </c>
      <c r="C10" s="14" t="s">
        <v>41</v>
      </c>
      <c r="D10" s="13">
        <v>39</v>
      </c>
      <c r="E10" s="13">
        <v>1</v>
      </c>
      <c r="G10" s="13">
        <v>1</v>
      </c>
      <c r="H10" s="13">
        <v>1</v>
      </c>
      <c r="I10" s="13">
        <v>2</v>
      </c>
      <c r="J10" s="13" t="s">
        <v>640</v>
      </c>
      <c r="K10" s="13">
        <v>1</v>
      </c>
      <c r="L10" s="13">
        <v>8</v>
      </c>
    </row>
    <row r="11" spans="1:12" ht="45">
      <c r="A11" s="13">
        <v>9</v>
      </c>
      <c r="B11" s="14" t="s">
        <v>48</v>
      </c>
      <c r="C11" s="2" t="s">
        <v>45</v>
      </c>
      <c r="D11" s="13">
        <v>49</v>
      </c>
      <c r="E11" s="13">
        <v>1</v>
      </c>
      <c r="G11" s="13">
        <v>1</v>
      </c>
      <c r="H11" s="13">
        <v>1</v>
      </c>
      <c r="I11" s="13">
        <v>2</v>
      </c>
      <c r="J11" s="13" t="s">
        <v>640</v>
      </c>
      <c r="K11" s="13">
        <v>0</v>
      </c>
      <c r="L11" s="13">
        <v>4</v>
      </c>
    </row>
    <row r="12" spans="1:12" ht="45">
      <c r="A12" s="13">
        <v>10</v>
      </c>
      <c r="B12" s="14" t="s">
        <v>595</v>
      </c>
      <c r="C12" s="2" t="s">
        <v>50</v>
      </c>
      <c r="D12" s="13">
        <v>95</v>
      </c>
      <c r="E12" s="13">
        <v>1</v>
      </c>
      <c r="G12" s="13">
        <v>1</v>
      </c>
      <c r="H12" s="13">
        <v>1</v>
      </c>
      <c r="I12" s="13">
        <v>2</v>
      </c>
      <c r="J12" s="13" t="s">
        <v>640</v>
      </c>
      <c r="K12" s="13">
        <v>3</v>
      </c>
      <c r="L12" s="13">
        <v>26</v>
      </c>
    </row>
    <row r="13" spans="1:12" ht="45">
      <c r="A13" s="13">
        <v>11</v>
      </c>
      <c r="B13" s="14" t="s">
        <v>53</v>
      </c>
      <c r="C13" s="2" t="s">
        <v>54</v>
      </c>
      <c r="D13" s="13">
        <v>40</v>
      </c>
      <c r="E13" s="62">
        <v>0</v>
      </c>
      <c r="F13" s="62"/>
      <c r="G13" s="62">
        <v>1</v>
      </c>
      <c r="H13" s="62">
        <v>1</v>
      </c>
      <c r="I13" s="62">
        <v>3</v>
      </c>
      <c r="J13" s="11" t="s">
        <v>646</v>
      </c>
      <c r="K13" s="13">
        <v>0</v>
      </c>
      <c r="L13" s="13">
        <v>6</v>
      </c>
    </row>
    <row r="14" spans="1:12" ht="45">
      <c r="A14" s="13">
        <v>12</v>
      </c>
      <c r="B14" s="14" t="s">
        <v>239</v>
      </c>
      <c r="C14" s="2" t="s">
        <v>240</v>
      </c>
      <c r="D14" s="13">
        <v>60</v>
      </c>
      <c r="E14" s="13">
        <v>1</v>
      </c>
      <c r="G14" s="13">
        <v>1</v>
      </c>
      <c r="H14" s="13">
        <v>1</v>
      </c>
      <c r="I14" s="13">
        <v>2</v>
      </c>
      <c r="J14" s="13" t="s">
        <v>640</v>
      </c>
      <c r="K14" s="13">
        <v>2</v>
      </c>
      <c r="L14" s="13">
        <v>16</v>
      </c>
    </row>
    <row r="15" spans="1:12" ht="45">
      <c r="A15" s="13">
        <v>13</v>
      </c>
      <c r="B15" s="14" t="s">
        <v>79</v>
      </c>
      <c r="C15" s="2" t="s">
        <v>80</v>
      </c>
      <c r="D15" s="13">
        <v>188</v>
      </c>
      <c r="E15" s="13">
        <v>1</v>
      </c>
      <c r="G15" s="13">
        <v>1</v>
      </c>
      <c r="H15" s="13">
        <v>1</v>
      </c>
      <c r="I15" s="62">
        <v>3</v>
      </c>
      <c r="J15" s="13" t="s">
        <v>640</v>
      </c>
      <c r="K15" s="13">
        <v>1</v>
      </c>
      <c r="L15" s="13">
        <v>35</v>
      </c>
    </row>
    <row r="16" spans="1:12" ht="60">
      <c r="A16" s="13">
        <v>14</v>
      </c>
      <c r="B16" s="14" t="s">
        <v>56</v>
      </c>
      <c r="C16" s="2" t="s">
        <v>57</v>
      </c>
      <c r="D16" s="13">
        <v>119</v>
      </c>
      <c r="E16" s="65">
        <v>1</v>
      </c>
      <c r="F16" s="65"/>
      <c r="G16" s="65">
        <v>1</v>
      </c>
      <c r="H16" s="13">
        <v>0</v>
      </c>
      <c r="I16" s="13">
        <v>1</v>
      </c>
      <c r="J16" s="11" t="s">
        <v>638</v>
      </c>
      <c r="K16" s="13">
        <v>9</v>
      </c>
      <c r="L16" s="13">
        <v>167</v>
      </c>
    </row>
    <row r="17" spans="1:12" ht="90">
      <c r="A17" s="13">
        <v>15</v>
      </c>
      <c r="B17" s="14" t="s">
        <v>628</v>
      </c>
      <c r="C17" s="2" t="s">
        <v>62</v>
      </c>
      <c r="D17" s="13">
        <v>65</v>
      </c>
      <c r="E17" s="13">
        <v>1</v>
      </c>
      <c r="G17" s="13">
        <v>1</v>
      </c>
      <c r="H17" s="13">
        <v>1</v>
      </c>
      <c r="I17" s="13">
        <v>2</v>
      </c>
      <c r="J17" s="13" t="s">
        <v>529</v>
      </c>
      <c r="K17" s="13">
        <v>0</v>
      </c>
      <c r="L17" s="13">
        <v>8</v>
      </c>
    </row>
    <row r="18" spans="1:12" ht="30">
      <c r="A18" s="13">
        <v>16</v>
      </c>
      <c r="B18" s="14" t="s">
        <v>64</v>
      </c>
      <c r="C18" s="2" t="s">
        <v>65</v>
      </c>
      <c r="D18" s="13">
        <v>23</v>
      </c>
      <c r="E18" s="55">
        <v>1</v>
      </c>
      <c r="F18" s="55"/>
      <c r="G18" s="55">
        <v>1</v>
      </c>
      <c r="H18" s="55">
        <v>1</v>
      </c>
      <c r="I18" s="55">
        <v>2</v>
      </c>
      <c r="J18" s="11" t="s">
        <v>640</v>
      </c>
      <c r="K18" s="13">
        <v>1</v>
      </c>
      <c r="L18" s="13">
        <v>2</v>
      </c>
    </row>
    <row r="19" spans="1:12" ht="30">
      <c r="A19" s="13">
        <v>17</v>
      </c>
      <c r="B19" s="14" t="s">
        <v>74</v>
      </c>
      <c r="C19" s="2" t="s">
        <v>75</v>
      </c>
      <c r="D19" s="13">
        <v>103</v>
      </c>
      <c r="E19" s="13">
        <v>1</v>
      </c>
      <c r="G19" s="13">
        <v>1</v>
      </c>
      <c r="H19" s="13">
        <v>1</v>
      </c>
      <c r="I19" s="13">
        <v>2</v>
      </c>
      <c r="J19" s="13" t="s">
        <v>640</v>
      </c>
      <c r="K19" s="13">
        <v>9</v>
      </c>
      <c r="L19" s="13">
        <v>90</v>
      </c>
    </row>
    <row r="20" spans="1:12" s="16" customFormat="1" ht="60">
      <c r="A20" s="16">
        <v>18</v>
      </c>
      <c r="B20" s="15" t="s">
        <v>77</v>
      </c>
      <c r="C20" s="15" t="s">
        <v>78</v>
      </c>
      <c r="D20" s="16">
        <v>33</v>
      </c>
      <c r="E20" s="67">
        <v>1</v>
      </c>
      <c r="F20" s="67"/>
      <c r="G20" s="67">
        <v>1</v>
      </c>
      <c r="I20" s="16">
        <v>1</v>
      </c>
      <c r="J20" s="16" t="s">
        <v>642</v>
      </c>
      <c r="K20" s="16">
        <v>1</v>
      </c>
      <c r="L20" s="16">
        <v>8</v>
      </c>
    </row>
    <row r="21" spans="1:12" ht="60">
      <c r="A21" s="13">
        <v>19</v>
      </c>
      <c r="B21" s="14" t="s">
        <v>82</v>
      </c>
      <c r="C21" s="2" t="s">
        <v>84</v>
      </c>
      <c r="D21" s="13">
        <v>201</v>
      </c>
      <c r="E21" s="59">
        <v>1</v>
      </c>
      <c r="F21" s="59"/>
      <c r="G21" s="59">
        <v>1</v>
      </c>
      <c r="H21" s="16">
        <v>0</v>
      </c>
      <c r="I21" s="16">
        <v>5</v>
      </c>
      <c r="J21" s="59" t="s">
        <v>637</v>
      </c>
      <c r="K21" s="13">
        <v>3</v>
      </c>
      <c r="L21" s="13">
        <v>29</v>
      </c>
    </row>
    <row r="22" spans="1:12" s="4" customFormat="1" ht="45">
      <c r="A22" s="12">
        <v>20</v>
      </c>
      <c r="B22" s="3" t="s">
        <v>86</v>
      </c>
      <c r="C22" s="3" t="s">
        <v>87</v>
      </c>
      <c r="D22" s="12">
        <v>139</v>
      </c>
      <c r="E22" s="36">
        <v>1</v>
      </c>
      <c r="F22" s="36"/>
      <c r="G22" s="36">
        <v>1</v>
      </c>
      <c r="H22" s="12">
        <v>0</v>
      </c>
      <c r="I22" s="12">
        <v>5</v>
      </c>
      <c r="J22" s="59" t="s">
        <v>637</v>
      </c>
      <c r="K22" s="12">
        <v>8</v>
      </c>
      <c r="L22" s="12">
        <v>22</v>
      </c>
    </row>
    <row r="23" spans="1:12" ht="45">
      <c r="A23" s="13">
        <v>21</v>
      </c>
      <c r="B23" s="2" t="s">
        <v>90</v>
      </c>
      <c r="C23" s="2" t="s">
        <v>91</v>
      </c>
      <c r="D23" s="13">
        <v>128</v>
      </c>
      <c r="E23" s="62">
        <v>0</v>
      </c>
      <c r="F23" s="62"/>
      <c r="G23" s="62">
        <v>1</v>
      </c>
      <c r="H23" s="62">
        <v>1</v>
      </c>
      <c r="I23" s="62">
        <v>3</v>
      </c>
      <c r="J23" s="11" t="s">
        <v>647</v>
      </c>
      <c r="K23" s="13">
        <v>5</v>
      </c>
      <c r="L23" s="13">
        <v>24</v>
      </c>
    </row>
    <row r="24" spans="1:12" s="4" customFormat="1" ht="45">
      <c r="A24" s="12">
        <v>22</v>
      </c>
      <c r="B24" s="3" t="s">
        <v>110</v>
      </c>
      <c r="C24" s="3" t="s">
        <v>111</v>
      </c>
      <c r="D24" s="12">
        <v>313</v>
      </c>
      <c r="E24" s="10" t="s">
        <v>599</v>
      </c>
      <c r="F24" s="12"/>
      <c r="G24" s="12">
        <v>1</v>
      </c>
      <c r="H24" s="12">
        <v>1</v>
      </c>
      <c r="I24" s="66">
        <v>3</v>
      </c>
      <c r="J24" s="59" t="s">
        <v>637</v>
      </c>
      <c r="K24" s="12">
        <v>30</v>
      </c>
      <c r="L24" s="12">
        <v>52</v>
      </c>
    </row>
    <row r="25" spans="1:12" ht="60">
      <c r="A25" s="13">
        <v>23</v>
      </c>
      <c r="B25" s="14" t="s">
        <v>93</v>
      </c>
      <c r="C25" s="2" t="s">
        <v>94</v>
      </c>
      <c r="D25" s="13">
        <v>18</v>
      </c>
      <c r="E25" s="11" t="s">
        <v>348</v>
      </c>
      <c r="F25" s="11"/>
      <c r="G25" s="13">
        <v>1</v>
      </c>
      <c r="H25" s="13">
        <v>1</v>
      </c>
      <c r="I25" s="13">
        <v>4</v>
      </c>
      <c r="J25" s="13" t="s">
        <v>638</v>
      </c>
      <c r="K25" s="13">
        <v>2</v>
      </c>
      <c r="L25" s="13">
        <v>8</v>
      </c>
    </row>
    <row r="26" spans="1:12" ht="45">
      <c r="A26" s="13">
        <v>24</v>
      </c>
      <c r="B26" s="2" t="s">
        <v>103</v>
      </c>
      <c r="C26" s="2" t="s">
        <v>104</v>
      </c>
      <c r="D26" s="13">
        <v>309</v>
      </c>
      <c r="E26" s="13">
        <v>1</v>
      </c>
      <c r="G26" s="13">
        <v>1</v>
      </c>
      <c r="H26" s="13">
        <v>1</v>
      </c>
      <c r="I26" s="13">
        <v>2</v>
      </c>
      <c r="J26" s="13" t="s">
        <v>641</v>
      </c>
      <c r="K26" s="13">
        <v>30</v>
      </c>
      <c r="L26" s="13">
        <v>48</v>
      </c>
    </row>
    <row r="27" spans="1:12" ht="45">
      <c r="A27" s="13">
        <v>25</v>
      </c>
      <c r="B27" s="14" t="s">
        <v>362</v>
      </c>
      <c r="C27" s="2" t="s">
        <v>363</v>
      </c>
      <c r="D27" s="13">
        <v>101</v>
      </c>
      <c r="E27" s="13">
        <v>1</v>
      </c>
      <c r="G27" s="13">
        <v>1</v>
      </c>
      <c r="H27" s="13">
        <v>1</v>
      </c>
      <c r="I27" s="13">
        <v>2</v>
      </c>
      <c r="J27" s="13" t="s">
        <v>529</v>
      </c>
      <c r="K27" s="13">
        <v>0</v>
      </c>
      <c r="L27" s="13">
        <v>9</v>
      </c>
    </row>
    <row r="28" spans="1:12" ht="60">
      <c r="A28" s="13">
        <v>26</v>
      </c>
      <c r="B28" s="14" t="s">
        <v>370</v>
      </c>
      <c r="C28" s="2" t="s">
        <v>371</v>
      </c>
      <c r="D28" s="13">
        <v>19</v>
      </c>
      <c r="E28" s="13">
        <v>1</v>
      </c>
      <c r="G28" s="13">
        <v>1</v>
      </c>
      <c r="I28" s="13">
        <v>1</v>
      </c>
      <c r="J28" s="13" t="s">
        <v>640</v>
      </c>
      <c r="K28" s="13">
        <v>0</v>
      </c>
      <c r="L28" s="13">
        <v>0</v>
      </c>
    </row>
    <row r="29" spans="1:12" ht="75">
      <c r="A29" s="13">
        <v>27</v>
      </c>
      <c r="B29" s="14" t="s">
        <v>375</v>
      </c>
      <c r="C29" s="2" t="s">
        <v>376</v>
      </c>
      <c r="D29" s="13">
        <v>65</v>
      </c>
      <c r="E29" s="13">
        <v>1</v>
      </c>
      <c r="G29" s="13">
        <v>1</v>
      </c>
      <c r="H29" s="13">
        <v>1</v>
      </c>
      <c r="I29" s="13">
        <v>2</v>
      </c>
      <c r="J29" s="13" t="s">
        <v>529</v>
      </c>
      <c r="K29" s="13">
        <v>1</v>
      </c>
      <c r="L29" s="13">
        <v>8</v>
      </c>
    </row>
    <row r="30" spans="1:12" ht="45">
      <c r="A30" s="13">
        <v>28</v>
      </c>
      <c r="B30" s="14" t="s">
        <v>380</v>
      </c>
      <c r="C30" s="2" t="s">
        <v>381</v>
      </c>
      <c r="D30" s="13">
        <v>20</v>
      </c>
      <c r="E30" s="62">
        <v>0</v>
      </c>
      <c r="F30" s="62"/>
      <c r="G30" s="62">
        <v>1</v>
      </c>
      <c r="H30" s="62">
        <v>1</v>
      </c>
      <c r="I30" s="62">
        <v>3</v>
      </c>
      <c r="J30" s="13" t="s">
        <v>638</v>
      </c>
      <c r="K30" s="13">
        <v>2</v>
      </c>
      <c r="L30" s="13">
        <v>7</v>
      </c>
    </row>
    <row r="31" spans="1:12" ht="45">
      <c r="A31" s="13">
        <v>29</v>
      </c>
      <c r="B31" s="2" t="s">
        <v>106</v>
      </c>
      <c r="C31" s="2" t="s">
        <v>109</v>
      </c>
      <c r="D31" s="13">
        <v>176</v>
      </c>
      <c r="E31" s="13">
        <v>1</v>
      </c>
      <c r="G31" s="13">
        <v>1</v>
      </c>
      <c r="H31" s="13">
        <v>1</v>
      </c>
      <c r="I31" s="13">
        <v>2</v>
      </c>
      <c r="J31" s="13" t="s">
        <v>640</v>
      </c>
      <c r="K31" s="13">
        <v>8</v>
      </c>
      <c r="L31" s="13">
        <v>28</v>
      </c>
    </row>
    <row r="32" spans="1:12" ht="60">
      <c r="A32" s="13">
        <v>30</v>
      </c>
      <c r="B32" s="2" t="s">
        <v>603</v>
      </c>
      <c r="C32" s="2" t="s">
        <v>98</v>
      </c>
      <c r="D32" s="13">
        <v>116</v>
      </c>
      <c r="E32" s="13">
        <v>1</v>
      </c>
      <c r="G32" s="13">
        <v>1</v>
      </c>
      <c r="H32" s="13">
        <v>1</v>
      </c>
      <c r="I32" s="13">
        <v>2</v>
      </c>
      <c r="J32" s="11" t="s">
        <v>644</v>
      </c>
      <c r="K32" s="13">
        <v>2</v>
      </c>
      <c r="L32" s="13">
        <v>24</v>
      </c>
    </row>
    <row r="33" spans="1:12" ht="45">
      <c r="A33" s="13">
        <v>31</v>
      </c>
      <c r="B33" s="14" t="s">
        <v>382</v>
      </c>
      <c r="C33" s="2" t="s">
        <v>383</v>
      </c>
      <c r="D33" s="13">
        <v>45</v>
      </c>
      <c r="E33" s="62">
        <v>0</v>
      </c>
      <c r="F33" s="62"/>
      <c r="G33" s="62">
        <v>1</v>
      </c>
      <c r="H33" s="62">
        <v>1</v>
      </c>
      <c r="I33" s="62">
        <v>3</v>
      </c>
      <c r="J33" s="13" t="s">
        <v>529</v>
      </c>
      <c r="K33" s="13">
        <v>0</v>
      </c>
      <c r="L33" s="13">
        <v>4</v>
      </c>
    </row>
    <row r="34" spans="1:12" s="5" customFormat="1" ht="30">
      <c r="A34" s="16">
        <v>32</v>
      </c>
      <c r="B34" s="14" t="s">
        <v>610</v>
      </c>
      <c r="C34" s="14" t="s">
        <v>414</v>
      </c>
      <c r="D34" s="16">
        <v>60</v>
      </c>
      <c r="E34" s="63">
        <v>0</v>
      </c>
      <c r="F34" s="63"/>
      <c r="G34" s="63">
        <v>1</v>
      </c>
      <c r="H34" s="63">
        <v>1</v>
      </c>
      <c r="I34" s="63">
        <v>3</v>
      </c>
      <c r="J34" s="16" t="s">
        <v>637</v>
      </c>
      <c r="K34" s="16">
        <v>1</v>
      </c>
      <c r="L34" s="16">
        <v>8</v>
      </c>
    </row>
    <row r="35" spans="1:12" ht="75">
      <c r="A35" s="13">
        <v>33</v>
      </c>
      <c r="B35" s="2" t="s">
        <v>417</v>
      </c>
      <c r="C35" s="2" t="s">
        <v>416</v>
      </c>
      <c r="D35" s="13">
        <v>92</v>
      </c>
      <c r="E35" s="60" t="s">
        <v>440</v>
      </c>
      <c r="F35" s="60"/>
      <c r="G35" s="62">
        <v>1</v>
      </c>
      <c r="H35" s="62">
        <v>1</v>
      </c>
      <c r="I35" s="62">
        <v>3</v>
      </c>
      <c r="J35" s="13" t="s">
        <v>641</v>
      </c>
      <c r="K35" s="13">
        <v>1</v>
      </c>
      <c r="L35" s="13">
        <v>14</v>
      </c>
    </row>
    <row r="36" spans="1:12" ht="45">
      <c r="A36" s="13">
        <v>34</v>
      </c>
      <c r="B36" s="2" t="s">
        <v>418</v>
      </c>
      <c r="C36" s="2" t="s">
        <v>419</v>
      </c>
      <c r="D36" s="13">
        <v>30</v>
      </c>
      <c r="E36" s="65">
        <v>1</v>
      </c>
      <c r="F36" s="65"/>
      <c r="G36" s="65">
        <v>1</v>
      </c>
      <c r="H36" s="13">
        <v>0</v>
      </c>
      <c r="I36" s="13">
        <v>1</v>
      </c>
      <c r="J36" s="13" t="s">
        <v>648</v>
      </c>
      <c r="K36" s="13">
        <v>2</v>
      </c>
      <c r="L36" s="13">
        <v>6</v>
      </c>
    </row>
    <row r="37" spans="1:12" ht="45">
      <c r="A37" s="13">
        <v>35</v>
      </c>
      <c r="B37" s="2" t="s">
        <v>422</v>
      </c>
      <c r="C37" s="2" t="s">
        <v>423</v>
      </c>
      <c r="D37" s="13">
        <v>245</v>
      </c>
      <c r="E37" s="62">
        <v>0</v>
      </c>
      <c r="F37" s="62"/>
      <c r="G37" s="62">
        <v>1</v>
      </c>
      <c r="H37" s="62">
        <v>1</v>
      </c>
      <c r="I37" s="62">
        <v>3</v>
      </c>
      <c r="J37" s="13" t="s">
        <v>643</v>
      </c>
      <c r="K37" s="13">
        <v>12</v>
      </c>
      <c r="L37" s="13">
        <v>38</v>
      </c>
    </row>
    <row r="38" spans="1:12" ht="60">
      <c r="A38" s="13">
        <v>36</v>
      </c>
      <c r="B38" s="2" t="s">
        <v>424</v>
      </c>
      <c r="C38" s="2" t="s">
        <v>425</v>
      </c>
      <c r="D38" s="13">
        <v>41</v>
      </c>
      <c r="E38" s="13">
        <v>1</v>
      </c>
      <c r="G38" s="13">
        <v>1</v>
      </c>
      <c r="H38" s="13">
        <v>1</v>
      </c>
      <c r="I38" s="13">
        <v>2</v>
      </c>
      <c r="J38" s="13" t="s">
        <v>465</v>
      </c>
      <c r="K38" s="13">
        <v>4</v>
      </c>
      <c r="L38" s="13">
        <v>12</v>
      </c>
    </row>
    <row r="39" spans="1:12" ht="45">
      <c r="A39" s="13">
        <v>37</v>
      </c>
      <c r="B39" s="2" t="s">
        <v>427</v>
      </c>
      <c r="C39" s="2" t="s">
        <v>426</v>
      </c>
      <c r="D39" s="13">
        <v>356</v>
      </c>
      <c r="E39" s="62">
        <v>0</v>
      </c>
      <c r="F39" s="62"/>
      <c r="G39" s="62">
        <v>1</v>
      </c>
      <c r="H39" s="62">
        <v>1</v>
      </c>
      <c r="I39" s="62">
        <v>3</v>
      </c>
      <c r="J39" s="13" t="s">
        <v>642</v>
      </c>
      <c r="K39" s="13">
        <v>2</v>
      </c>
      <c r="L39" s="13">
        <v>46</v>
      </c>
    </row>
    <row r="40" spans="1:12" ht="60">
      <c r="A40" s="13">
        <v>38</v>
      </c>
      <c r="B40" s="2" t="s">
        <v>28</v>
      </c>
      <c r="C40" s="2" t="s">
        <v>29</v>
      </c>
      <c r="D40" s="13">
        <v>77</v>
      </c>
      <c r="E40" s="13">
        <v>1</v>
      </c>
      <c r="G40" s="13">
        <v>1</v>
      </c>
      <c r="H40" s="13">
        <v>1</v>
      </c>
      <c r="I40" s="13">
        <v>2</v>
      </c>
      <c r="J40" s="11" t="s">
        <v>641</v>
      </c>
      <c r="K40" s="13">
        <v>0</v>
      </c>
      <c r="L40" s="13">
        <v>11</v>
      </c>
    </row>
    <row r="41" spans="1:12" ht="45">
      <c r="A41" s="13">
        <v>39</v>
      </c>
      <c r="B41" s="2" t="s">
        <v>472</v>
      </c>
      <c r="C41" s="2" t="s">
        <v>473</v>
      </c>
      <c r="D41" s="13">
        <v>10</v>
      </c>
      <c r="E41" s="13">
        <v>1</v>
      </c>
      <c r="G41" s="13">
        <v>1</v>
      </c>
      <c r="H41" s="13">
        <v>1</v>
      </c>
      <c r="I41" s="13">
        <v>2</v>
      </c>
      <c r="J41" s="13" t="s">
        <v>529</v>
      </c>
      <c r="K41" s="13">
        <v>0</v>
      </c>
      <c r="L41" s="13">
        <v>6</v>
      </c>
    </row>
    <row r="42" spans="1:12" ht="60">
      <c r="A42" s="13">
        <v>40</v>
      </c>
      <c r="B42" s="2" t="s">
        <v>476</v>
      </c>
      <c r="C42" s="2" t="s">
        <v>477</v>
      </c>
      <c r="D42" s="13">
        <v>145</v>
      </c>
      <c r="E42" s="62">
        <v>0</v>
      </c>
      <c r="F42" s="62"/>
      <c r="G42" s="62">
        <v>1</v>
      </c>
      <c r="H42" s="62" t="s">
        <v>506</v>
      </c>
      <c r="I42" s="62">
        <v>3</v>
      </c>
      <c r="J42" s="13" t="s">
        <v>529</v>
      </c>
      <c r="K42" s="13">
        <v>0</v>
      </c>
      <c r="L42" s="13">
        <v>19</v>
      </c>
    </row>
    <row r="43" spans="1:12" ht="45">
      <c r="A43" s="13">
        <v>41</v>
      </c>
      <c r="B43" s="2" t="s">
        <v>478</v>
      </c>
      <c r="C43" s="2" t="s">
        <v>479</v>
      </c>
      <c r="D43" s="13">
        <v>59</v>
      </c>
      <c r="G43" s="13" t="s">
        <v>125</v>
      </c>
      <c r="I43" s="13">
        <v>6</v>
      </c>
      <c r="J43" s="11" t="s">
        <v>649</v>
      </c>
      <c r="K43" s="13">
        <v>2</v>
      </c>
      <c r="L43" s="13">
        <v>15</v>
      </c>
    </row>
    <row r="44" spans="1:12" s="42" customFormat="1" ht="30">
      <c r="A44" s="43">
        <f>A43+1</f>
        <v>42</v>
      </c>
      <c r="B44" s="40" t="s">
        <v>480</v>
      </c>
      <c r="C44" s="40" t="s">
        <v>481</v>
      </c>
      <c r="D44" s="39">
        <v>181</v>
      </c>
      <c r="E44" s="36">
        <v>1</v>
      </c>
      <c r="F44" s="36"/>
      <c r="G44" s="36">
        <v>1</v>
      </c>
      <c r="H44" s="39">
        <v>0</v>
      </c>
      <c r="I44" s="39">
        <v>5</v>
      </c>
      <c r="J44" s="59" t="s">
        <v>637</v>
      </c>
      <c r="K44" s="39">
        <v>8</v>
      </c>
      <c r="L44" s="39">
        <v>20</v>
      </c>
    </row>
    <row r="45" spans="1:12" ht="45">
      <c r="A45" s="43">
        <f t="shared" ref="A45:A51" si="1">A44+1</f>
        <v>43</v>
      </c>
      <c r="B45" s="2" t="s">
        <v>482</v>
      </c>
      <c r="C45" s="2" t="s">
        <v>483</v>
      </c>
      <c r="D45" s="13">
        <v>100</v>
      </c>
      <c r="E45" s="62">
        <v>0</v>
      </c>
      <c r="F45" s="62"/>
      <c r="G45" s="62">
        <v>0</v>
      </c>
      <c r="H45" s="62">
        <v>1</v>
      </c>
      <c r="I45" s="62">
        <v>3</v>
      </c>
      <c r="J45" s="13" t="s">
        <v>529</v>
      </c>
      <c r="K45" s="13">
        <v>2</v>
      </c>
      <c r="L45" s="13">
        <v>8</v>
      </c>
    </row>
    <row r="46" spans="1:12" ht="45">
      <c r="A46" s="43">
        <f t="shared" si="1"/>
        <v>44</v>
      </c>
      <c r="B46" s="2" t="s">
        <v>517</v>
      </c>
      <c r="C46" s="2" t="s">
        <v>518</v>
      </c>
      <c r="D46" s="13">
        <v>38</v>
      </c>
      <c r="E46" s="13">
        <v>1</v>
      </c>
      <c r="G46" s="13">
        <v>1</v>
      </c>
      <c r="H46" s="13">
        <v>1</v>
      </c>
      <c r="I46" s="13">
        <v>2</v>
      </c>
      <c r="J46" s="59" t="s">
        <v>637</v>
      </c>
      <c r="K46" s="13">
        <v>0</v>
      </c>
      <c r="L46" s="13">
        <v>8</v>
      </c>
    </row>
    <row r="47" spans="1:12" ht="60">
      <c r="A47" s="43">
        <f t="shared" si="1"/>
        <v>45</v>
      </c>
      <c r="B47" s="2" t="s">
        <v>621</v>
      </c>
      <c r="C47" s="2" t="s">
        <v>101</v>
      </c>
      <c r="D47" s="13">
        <v>100</v>
      </c>
      <c r="E47" s="13" t="s">
        <v>549</v>
      </c>
      <c r="G47" s="13">
        <v>1</v>
      </c>
      <c r="H47" s="13">
        <v>1</v>
      </c>
      <c r="I47" s="13">
        <v>4</v>
      </c>
      <c r="J47" s="11" t="s">
        <v>650</v>
      </c>
      <c r="K47" s="13">
        <v>3</v>
      </c>
      <c r="L47" s="13">
        <v>25</v>
      </c>
    </row>
    <row r="48" spans="1:12" ht="90">
      <c r="A48" s="43">
        <f>A47+1</f>
        <v>46</v>
      </c>
      <c r="B48" s="2" t="s">
        <v>622</v>
      </c>
      <c r="C48" s="2" t="s">
        <v>519</v>
      </c>
      <c r="D48" s="13">
        <v>300</v>
      </c>
      <c r="E48" s="62">
        <v>0</v>
      </c>
      <c r="F48" s="62"/>
      <c r="G48" s="62">
        <v>1</v>
      </c>
      <c r="H48" s="62">
        <v>1</v>
      </c>
      <c r="I48" s="62">
        <v>4</v>
      </c>
      <c r="J48" s="11" t="s">
        <v>639</v>
      </c>
      <c r="K48" s="13">
        <v>0</v>
      </c>
      <c r="L48" s="13">
        <v>12</v>
      </c>
    </row>
    <row r="49" spans="1:12" ht="75">
      <c r="A49" s="43">
        <f t="shared" si="1"/>
        <v>47</v>
      </c>
      <c r="B49" s="2" t="s">
        <v>520</v>
      </c>
      <c r="C49" s="2" t="s">
        <v>521</v>
      </c>
      <c r="D49" s="13">
        <v>31</v>
      </c>
      <c r="E49" s="55"/>
      <c r="F49" s="55"/>
      <c r="G49" s="55"/>
      <c r="H49" s="55">
        <v>1</v>
      </c>
      <c r="I49" s="55">
        <v>6</v>
      </c>
      <c r="J49" s="13" t="s">
        <v>640</v>
      </c>
      <c r="K49" s="13">
        <v>1</v>
      </c>
      <c r="L49" s="13">
        <v>3</v>
      </c>
    </row>
    <row r="50" spans="1:12" ht="45">
      <c r="A50" s="43">
        <f>A49+1</f>
        <v>48</v>
      </c>
      <c r="B50" s="2" t="s">
        <v>522</v>
      </c>
      <c r="C50" s="2" t="s">
        <v>523</v>
      </c>
      <c r="D50" s="13">
        <v>181</v>
      </c>
      <c r="E50" s="13">
        <v>1</v>
      </c>
      <c r="G50" s="13">
        <v>1</v>
      </c>
      <c r="H50" s="13">
        <v>1</v>
      </c>
      <c r="I50" s="13">
        <v>2</v>
      </c>
      <c r="J50" s="13" t="s">
        <v>569</v>
      </c>
      <c r="K50" s="13">
        <v>0</v>
      </c>
      <c r="L50" s="13">
        <v>30</v>
      </c>
    </row>
    <row r="51" spans="1:12" ht="60">
      <c r="A51" s="43">
        <f t="shared" si="1"/>
        <v>49</v>
      </c>
      <c r="B51" s="2" t="s">
        <v>524</v>
      </c>
      <c r="C51" s="2" t="s">
        <v>525</v>
      </c>
      <c r="D51" s="13">
        <v>20</v>
      </c>
      <c r="E51" s="13">
        <v>1</v>
      </c>
      <c r="G51" s="13">
        <v>1</v>
      </c>
      <c r="H51" s="13">
        <v>1</v>
      </c>
      <c r="I51" s="13">
        <v>2</v>
      </c>
      <c r="J51" s="13" t="s">
        <v>651</v>
      </c>
      <c r="K51" s="13">
        <v>0</v>
      </c>
      <c r="L51" s="13">
        <v>2</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5"/>
  <sheetViews>
    <sheetView topLeftCell="G1" zoomScaleNormal="100" workbookViewId="0">
      <selection activeCell="J42" sqref="J42"/>
    </sheetView>
  </sheetViews>
  <sheetFormatPr defaultRowHeight="15"/>
  <cols>
    <col min="1" max="1" width="9.140625" style="13"/>
    <col min="2" max="2" width="23.42578125" style="2" customWidth="1"/>
    <col min="3" max="3" width="44" style="2" customWidth="1"/>
    <col min="4" max="4" width="17.42578125" style="13" customWidth="1"/>
    <col min="5" max="13" width="21.85546875" style="13" customWidth="1"/>
    <col min="14" max="15" width="14.5703125" style="13" customWidth="1"/>
  </cols>
  <sheetData>
    <row r="1" spans="1:15" s="28" customFormat="1" ht="60">
      <c r="A1" s="9" t="s">
        <v>283</v>
      </c>
      <c r="B1" s="6" t="s">
        <v>1</v>
      </c>
      <c r="C1" s="24" t="s">
        <v>2</v>
      </c>
      <c r="D1" s="24" t="s">
        <v>119</v>
      </c>
      <c r="E1" s="29" t="s">
        <v>151</v>
      </c>
      <c r="F1" s="29"/>
      <c r="G1" s="29" t="s">
        <v>309</v>
      </c>
      <c r="H1" s="29"/>
      <c r="I1" s="29" t="s">
        <v>445</v>
      </c>
      <c r="J1" s="29"/>
      <c r="K1" s="29" t="s">
        <v>444</v>
      </c>
      <c r="L1" s="29" t="s">
        <v>443</v>
      </c>
      <c r="M1" s="29" t="s">
        <v>446</v>
      </c>
      <c r="N1" s="24" t="s">
        <v>134</v>
      </c>
      <c r="O1" s="24" t="s">
        <v>135</v>
      </c>
    </row>
    <row r="2" spans="1:15" s="28" customFormat="1">
      <c r="A2" s="9"/>
      <c r="B2" s="6"/>
      <c r="C2" s="24"/>
      <c r="D2" s="24"/>
      <c r="E2" s="24"/>
      <c r="F2" s="24" t="s">
        <v>714</v>
      </c>
      <c r="G2" s="24"/>
      <c r="H2" s="24" t="s">
        <v>715</v>
      </c>
      <c r="I2" s="24"/>
      <c r="J2" s="24"/>
      <c r="K2" s="24"/>
      <c r="L2" s="24"/>
      <c r="M2" s="24"/>
      <c r="N2" s="24" t="s">
        <v>582</v>
      </c>
      <c r="O2" s="24" t="s">
        <v>583</v>
      </c>
    </row>
    <row r="3" spans="1:15" ht="30">
      <c r="A3" s="13">
        <v>1</v>
      </c>
      <c r="B3" s="2" t="s">
        <v>13</v>
      </c>
      <c r="C3" s="2" t="s">
        <v>12</v>
      </c>
      <c r="D3" s="11">
        <v>56</v>
      </c>
      <c r="E3" s="11"/>
      <c r="F3" s="11"/>
      <c r="G3" s="11"/>
      <c r="H3" s="11"/>
      <c r="I3" s="11"/>
      <c r="J3" s="11"/>
      <c r="K3" s="11"/>
      <c r="L3" s="11"/>
      <c r="M3" s="11"/>
      <c r="N3" s="13">
        <v>0</v>
      </c>
      <c r="O3" s="11">
        <v>11</v>
      </c>
    </row>
    <row r="4" spans="1:15" ht="60">
      <c r="A4" s="13">
        <f>A3+1</f>
        <v>2</v>
      </c>
      <c r="B4" s="2" t="s">
        <v>16</v>
      </c>
      <c r="C4" s="2" t="s">
        <v>17</v>
      </c>
      <c r="D4" s="11">
        <v>139</v>
      </c>
      <c r="E4" s="11"/>
      <c r="F4" s="11"/>
      <c r="G4" s="11">
        <v>62</v>
      </c>
      <c r="H4" s="11">
        <f t="shared" ref="H4:H49" si="0">G4/D4</f>
        <v>0.4460431654676259</v>
      </c>
      <c r="I4" s="11"/>
      <c r="J4" s="11"/>
      <c r="K4" s="11"/>
      <c r="L4" s="11"/>
      <c r="M4" s="11"/>
      <c r="N4" s="13">
        <v>2</v>
      </c>
      <c r="O4" s="13">
        <v>25</v>
      </c>
    </row>
    <row r="5" spans="1:15" ht="30">
      <c r="A5" s="13">
        <f t="shared" ref="A5:A6" si="1">A4+1</f>
        <v>3</v>
      </c>
      <c r="B5" s="2" t="s">
        <v>18</v>
      </c>
      <c r="C5" s="2" t="s">
        <v>197</v>
      </c>
      <c r="D5" s="11">
        <v>57</v>
      </c>
      <c r="E5" s="11">
        <v>8</v>
      </c>
      <c r="F5" s="11">
        <f t="shared" ref="F5:F54" si="2">E5/D5</f>
        <v>0.14035087719298245</v>
      </c>
      <c r="G5" s="11">
        <v>27</v>
      </c>
      <c r="H5" s="11">
        <f t="shared" si="0"/>
        <v>0.47368421052631576</v>
      </c>
      <c r="I5" s="11"/>
      <c r="J5" s="11"/>
      <c r="K5" s="11"/>
      <c r="L5" s="11"/>
      <c r="M5" s="11"/>
      <c r="N5" s="13">
        <v>1</v>
      </c>
      <c r="O5" s="13">
        <v>9</v>
      </c>
    </row>
    <row r="6" spans="1:15" ht="63.95" customHeight="1">
      <c r="A6" s="13">
        <f t="shared" si="1"/>
        <v>4</v>
      </c>
      <c r="B6" s="2" t="s">
        <v>587</v>
      </c>
      <c r="C6" s="2" t="s">
        <v>21</v>
      </c>
      <c r="D6" s="11">
        <v>36</v>
      </c>
      <c r="E6" s="11"/>
      <c r="F6" s="11"/>
      <c r="G6" s="11"/>
      <c r="H6" s="11"/>
      <c r="I6" s="11"/>
      <c r="J6" s="11"/>
      <c r="K6" s="11"/>
      <c r="L6" s="11"/>
      <c r="M6" s="11"/>
      <c r="N6" s="13">
        <v>0</v>
      </c>
      <c r="O6" s="13">
        <v>9</v>
      </c>
    </row>
    <row r="7" spans="1:15" ht="41.1" customHeight="1">
      <c r="A7" s="13">
        <v>4</v>
      </c>
      <c r="B7" s="2" t="s">
        <v>588</v>
      </c>
      <c r="D7" s="11">
        <v>22</v>
      </c>
      <c r="E7" s="11"/>
      <c r="F7" s="11"/>
      <c r="G7" s="11"/>
      <c r="H7" s="11"/>
      <c r="I7" s="11"/>
      <c r="J7" s="11"/>
      <c r="K7" s="11"/>
      <c r="L7" s="11"/>
      <c r="M7" s="11"/>
      <c r="N7" s="13">
        <v>0</v>
      </c>
      <c r="O7" s="13">
        <v>5</v>
      </c>
    </row>
    <row r="8" spans="1:15" ht="60">
      <c r="A8" s="13">
        <v>5</v>
      </c>
      <c r="B8" s="2" t="s">
        <v>22</v>
      </c>
      <c r="C8" s="2" t="s">
        <v>23</v>
      </c>
      <c r="D8" s="11">
        <v>102</v>
      </c>
      <c r="E8" s="11"/>
      <c r="F8" s="11"/>
      <c r="G8" s="11"/>
      <c r="H8" s="11"/>
      <c r="I8" s="11"/>
      <c r="J8" s="11"/>
      <c r="K8" s="11"/>
      <c r="L8" s="11"/>
      <c r="M8" s="11"/>
      <c r="N8" s="13">
        <v>2</v>
      </c>
      <c r="O8" s="13">
        <v>24</v>
      </c>
    </row>
    <row r="9" spans="1:15" s="5" customFormat="1" ht="75">
      <c r="A9" s="16">
        <v>6</v>
      </c>
      <c r="B9" s="14" t="s">
        <v>67</v>
      </c>
      <c r="C9" s="14" t="s">
        <v>68</v>
      </c>
      <c r="D9" s="15">
        <v>45</v>
      </c>
      <c r="E9" s="15"/>
      <c r="F9" s="11"/>
      <c r="G9" s="15"/>
      <c r="H9" s="11"/>
      <c r="I9" s="15"/>
      <c r="J9" s="15"/>
      <c r="K9" s="15"/>
      <c r="L9" s="15"/>
      <c r="M9" s="15"/>
      <c r="N9" s="16">
        <v>0</v>
      </c>
      <c r="O9" s="16">
        <v>10</v>
      </c>
    </row>
    <row r="10" spans="1:15" s="5" customFormat="1" ht="30">
      <c r="A10" s="16">
        <v>7</v>
      </c>
      <c r="B10" s="14" t="s">
        <v>204</v>
      </c>
      <c r="C10" s="14" t="s">
        <v>205</v>
      </c>
      <c r="D10" s="15">
        <v>17</v>
      </c>
      <c r="E10" s="15"/>
      <c r="F10" s="11"/>
      <c r="H10" s="11"/>
      <c r="N10" s="16">
        <v>0</v>
      </c>
      <c r="O10" s="16">
        <v>8</v>
      </c>
    </row>
    <row r="11" spans="1:15" ht="45">
      <c r="A11" s="13">
        <v>8</v>
      </c>
      <c r="B11" s="14" t="s">
        <v>40</v>
      </c>
      <c r="C11" s="14" t="s">
        <v>41</v>
      </c>
      <c r="D11" s="13">
        <v>39</v>
      </c>
      <c r="E11" s="13">
        <v>20</v>
      </c>
      <c r="F11" s="11">
        <f t="shared" si="2"/>
        <v>0.51282051282051277</v>
      </c>
      <c r="G11" s="15">
        <v>28</v>
      </c>
      <c r="H11" s="11">
        <f t="shared" si="0"/>
        <v>0.71794871794871795</v>
      </c>
      <c r="I11" s="15"/>
      <c r="J11" s="15"/>
      <c r="K11" s="15"/>
      <c r="L11" s="15"/>
      <c r="M11" s="15"/>
      <c r="N11" s="13">
        <v>1</v>
      </c>
      <c r="O11" s="13">
        <v>8</v>
      </c>
    </row>
    <row r="12" spans="1:15" ht="45">
      <c r="A12" s="13">
        <v>9</v>
      </c>
      <c r="B12" s="14" t="s">
        <v>48</v>
      </c>
      <c r="C12" s="2" t="s">
        <v>45</v>
      </c>
      <c r="D12" s="13">
        <v>49</v>
      </c>
      <c r="F12" s="11"/>
      <c r="H12" s="11"/>
      <c r="N12" s="13">
        <v>0</v>
      </c>
      <c r="O12" s="13">
        <v>4</v>
      </c>
    </row>
    <row r="13" spans="1:15" ht="45">
      <c r="A13" s="13">
        <v>10</v>
      </c>
      <c r="B13" s="14" t="s">
        <v>595</v>
      </c>
      <c r="C13" s="2" t="s">
        <v>50</v>
      </c>
      <c r="D13" s="13">
        <v>47</v>
      </c>
      <c r="E13" s="13">
        <v>24</v>
      </c>
      <c r="F13" s="11">
        <f t="shared" si="2"/>
        <v>0.51063829787234039</v>
      </c>
      <c r="H13" s="11"/>
      <c r="N13" s="13">
        <v>0</v>
      </c>
      <c r="O13" s="13">
        <v>13</v>
      </c>
    </row>
    <row r="14" spans="1:15">
      <c r="A14" s="13">
        <v>10</v>
      </c>
      <c r="B14" s="14" t="s">
        <v>596</v>
      </c>
      <c r="D14" s="13">
        <v>48</v>
      </c>
      <c r="E14" s="13">
        <v>20</v>
      </c>
      <c r="F14" s="11">
        <f t="shared" si="2"/>
        <v>0.41666666666666669</v>
      </c>
      <c r="H14" s="11"/>
      <c r="N14" s="13">
        <v>3</v>
      </c>
      <c r="O14" s="13">
        <v>13</v>
      </c>
    </row>
    <row r="15" spans="1:15" ht="45">
      <c r="A15" s="13">
        <v>11</v>
      </c>
      <c r="B15" s="14" t="s">
        <v>53</v>
      </c>
      <c r="C15" s="2" t="s">
        <v>54</v>
      </c>
      <c r="D15" s="13">
        <v>40</v>
      </c>
      <c r="E15" s="13">
        <v>18</v>
      </c>
      <c r="F15" s="11">
        <f t="shared" si="2"/>
        <v>0.45</v>
      </c>
      <c r="H15" s="11"/>
      <c r="N15" s="13">
        <v>0</v>
      </c>
      <c r="O15" s="13">
        <v>6</v>
      </c>
    </row>
    <row r="16" spans="1:15" ht="45">
      <c r="A16" s="13">
        <v>12</v>
      </c>
      <c r="B16" s="14" t="s">
        <v>239</v>
      </c>
      <c r="C16" s="2" t="s">
        <v>240</v>
      </c>
      <c r="D16" s="13">
        <v>60</v>
      </c>
      <c r="E16" s="13">
        <v>28</v>
      </c>
      <c r="F16" s="11">
        <f t="shared" si="2"/>
        <v>0.46666666666666667</v>
      </c>
      <c r="H16" s="11"/>
      <c r="N16" s="13">
        <v>2</v>
      </c>
      <c r="O16" s="13">
        <v>16</v>
      </c>
    </row>
    <row r="17" spans="1:15" ht="45">
      <c r="A17" s="13">
        <v>13</v>
      </c>
      <c r="B17" s="14" t="s">
        <v>79</v>
      </c>
      <c r="C17" s="2" t="s">
        <v>80</v>
      </c>
      <c r="D17" s="13">
        <v>188</v>
      </c>
      <c r="E17" s="13">
        <v>67</v>
      </c>
      <c r="F17" s="11">
        <f t="shared" si="2"/>
        <v>0.35638297872340424</v>
      </c>
      <c r="G17" s="13">
        <v>115</v>
      </c>
      <c r="H17" s="11">
        <f t="shared" si="0"/>
        <v>0.61170212765957444</v>
      </c>
      <c r="N17" s="13">
        <v>1</v>
      </c>
      <c r="O17" s="13">
        <v>35</v>
      </c>
    </row>
    <row r="18" spans="1:15" ht="60">
      <c r="A18" s="13">
        <v>14</v>
      </c>
      <c r="B18" s="14" t="s">
        <v>56</v>
      </c>
      <c r="C18" s="2" t="s">
        <v>57</v>
      </c>
      <c r="D18" s="13">
        <v>119</v>
      </c>
      <c r="F18" s="11"/>
      <c r="G18" s="13">
        <v>35</v>
      </c>
      <c r="H18" s="11">
        <f t="shared" si="0"/>
        <v>0.29411764705882354</v>
      </c>
      <c r="N18" s="13">
        <v>9</v>
      </c>
      <c r="O18" s="13">
        <v>167</v>
      </c>
    </row>
    <row r="19" spans="1:15" ht="90">
      <c r="A19" s="13">
        <v>15</v>
      </c>
      <c r="B19" s="14" t="s">
        <v>628</v>
      </c>
      <c r="C19" s="2" t="s">
        <v>62</v>
      </c>
      <c r="D19" s="13">
        <v>23</v>
      </c>
      <c r="E19" s="13">
        <v>10</v>
      </c>
      <c r="F19" s="11">
        <f t="shared" si="2"/>
        <v>0.43478260869565216</v>
      </c>
      <c r="G19" s="13">
        <v>23</v>
      </c>
      <c r="H19" s="11">
        <f t="shared" si="0"/>
        <v>1</v>
      </c>
      <c r="N19" s="13">
        <v>0</v>
      </c>
      <c r="O19" s="13">
        <v>2</v>
      </c>
    </row>
    <row r="20" spans="1:15">
      <c r="A20" s="13">
        <v>15</v>
      </c>
      <c r="B20" s="14" t="s">
        <v>629</v>
      </c>
      <c r="D20" s="13">
        <v>42</v>
      </c>
      <c r="E20" s="13">
        <v>16</v>
      </c>
      <c r="F20" s="11">
        <f t="shared" si="2"/>
        <v>0.38095238095238093</v>
      </c>
      <c r="G20" s="13">
        <v>42</v>
      </c>
      <c r="H20" s="11">
        <f t="shared" si="0"/>
        <v>1</v>
      </c>
      <c r="N20" s="13">
        <v>0</v>
      </c>
      <c r="O20" s="13">
        <v>6</v>
      </c>
    </row>
    <row r="21" spans="1:15" ht="30">
      <c r="A21" s="13">
        <v>16</v>
      </c>
      <c r="B21" s="14" t="s">
        <v>64</v>
      </c>
      <c r="C21" s="2" t="s">
        <v>65</v>
      </c>
      <c r="D21" s="13">
        <v>23</v>
      </c>
      <c r="E21" s="13">
        <v>6</v>
      </c>
      <c r="F21" s="11">
        <f t="shared" si="2"/>
        <v>0.2608695652173913</v>
      </c>
      <c r="G21" s="13">
        <v>17</v>
      </c>
      <c r="H21" s="11">
        <f t="shared" si="0"/>
        <v>0.73913043478260865</v>
      </c>
      <c r="N21" s="13">
        <v>1</v>
      </c>
      <c r="O21" s="13">
        <v>2</v>
      </c>
    </row>
    <row r="22" spans="1:15" ht="30">
      <c r="A22" s="13">
        <v>17</v>
      </c>
      <c r="B22" s="14" t="s">
        <v>74</v>
      </c>
      <c r="C22" s="2" t="s">
        <v>75</v>
      </c>
      <c r="D22" s="13">
        <v>103</v>
      </c>
      <c r="E22" s="13">
        <v>35</v>
      </c>
      <c r="F22" s="11">
        <f t="shared" si="2"/>
        <v>0.33980582524271846</v>
      </c>
      <c r="G22" s="13">
        <v>48</v>
      </c>
      <c r="H22" s="11">
        <f t="shared" si="0"/>
        <v>0.46601941747572817</v>
      </c>
      <c r="N22" s="13">
        <v>9</v>
      </c>
      <c r="O22" s="13">
        <v>90</v>
      </c>
    </row>
    <row r="23" spans="1:15" s="16" customFormat="1" ht="60">
      <c r="A23" s="16">
        <v>18</v>
      </c>
      <c r="B23" s="15" t="s">
        <v>77</v>
      </c>
      <c r="C23" s="15" t="s">
        <v>78</v>
      </c>
      <c r="D23" s="16">
        <v>33</v>
      </c>
      <c r="F23" s="11"/>
      <c r="H23" s="11"/>
      <c r="N23" s="16">
        <v>1</v>
      </c>
      <c r="O23" s="16">
        <v>8</v>
      </c>
    </row>
    <row r="24" spans="1:15" ht="60">
      <c r="A24" s="13">
        <v>19</v>
      </c>
      <c r="B24" s="14" t="s">
        <v>82</v>
      </c>
      <c r="C24" s="2" t="s">
        <v>84</v>
      </c>
      <c r="D24" s="13">
        <v>201</v>
      </c>
      <c r="E24" s="16"/>
      <c r="F24" s="11"/>
      <c r="G24" s="16"/>
      <c r="H24" s="11"/>
      <c r="I24" s="16"/>
      <c r="J24" s="16"/>
      <c r="K24" s="16"/>
      <c r="L24" s="16"/>
      <c r="M24" s="16"/>
      <c r="N24" s="13">
        <v>3</v>
      </c>
      <c r="O24" s="13">
        <v>29</v>
      </c>
    </row>
    <row r="25" spans="1:15" s="4" customFormat="1" ht="45">
      <c r="A25" s="12">
        <v>20</v>
      </c>
      <c r="B25" s="3" t="s">
        <v>86</v>
      </c>
      <c r="C25" s="3" t="s">
        <v>87</v>
      </c>
      <c r="D25" s="12">
        <v>139</v>
      </c>
      <c r="E25" s="12"/>
      <c r="F25" s="11"/>
      <c r="G25" s="12"/>
      <c r="H25" s="11"/>
      <c r="I25" s="12"/>
      <c r="J25" s="12"/>
      <c r="K25" s="12"/>
      <c r="L25" s="12"/>
      <c r="M25" s="12"/>
      <c r="N25" s="12">
        <v>8</v>
      </c>
      <c r="O25" s="12">
        <v>22</v>
      </c>
    </row>
    <row r="26" spans="1:15" ht="45">
      <c r="A26" s="13">
        <v>21</v>
      </c>
      <c r="B26" s="2" t="s">
        <v>90</v>
      </c>
      <c r="C26" s="2" t="s">
        <v>91</v>
      </c>
      <c r="D26" s="13">
        <v>128</v>
      </c>
      <c r="E26" s="13">
        <v>49</v>
      </c>
      <c r="F26" s="11">
        <f t="shared" si="2"/>
        <v>0.3828125</v>
      </c>
      <c r="H26" s="11"/>
      <c r="N26" s="13">
        <v>5</v>
      </c>
      <c r="O26" s="13">
        <v>24</v>
      </c>
    </row>
    <row r="27" spans="1:15" s="4" customFormat="1" ht="45">
      <c r="A27" s="12">
        <v>22</v>
      </c>
      <c r="B27" s="3" t="s">
        <v>110</v>
      </c>
      <c r="C27" s="3" t="s">
        <v>111</v>
      </c>
      <c r="D27" s="12">
        <v>313</v>
      </c>
      <c r="E27" s="12">
        <v>78</v>
      </c>
      <c r="F27" s="11">
        <f t="shared" si="2"/>
        <v>0.24920127795527156</v>
      </c>
      <c r="G27" s="12">
        <v>170</v>
      </c>
      <c r="H27" s="11">
        <f t="shared" si="0"/>
        <v>0.54313099041533541</v>
      </c>
      <c r="I27" s="12"/>
      <c r="J27" s="12"/>
      <c r="K27" s="12"/>
      <c r="L27" s="12"/>
      <c r="M27" s="12"/>
      <c r="N27" s="12">
        <v>30</v>
      </c>
      <c r="O27" s="12">
        <v>52</v>
      </c>
    </row>
    <row r="28" spans="1:15" ht="60">
      <c r="A28" s="13">
        <v>23</v>
      </c>
      <c r="B28" s="14" t="s">
        <v>93</v>
      </c>
      <c r="C28" s="2" t="s">
        <v>94</v>
      </c>
      <c r="D28" s="13">
        <v>18</v>
      </c>
      <c r="E28" s="13">
        <v>8</v>
      </c>
      <c r="F28" s="11">
        <f t="shared" si="2"/>
        <v>0.44444444444444442</v>
      </c>
      <c r="G28" s="13">
        <v>8</v>
      </c>
      <c r="H28" s="11">
        <f t="shared" si="0"/>
        <v>0.44444444444444442</v>
      </c>
      <c r="N28" s="13">
        <v>2</v>
      </c>
      <c r="O28" s="13">
        <v>8</v>
      </c>
    </row>
    <row r="29" spans="1:15" ht="45">
      <c r="A29" s="13">
        <v>24</v>
      </c>
      <c r="B29" s="2" t="s">
        <v>103</v>
      </c>
      <c r="C29" s="2" t="s">
        <v>104</v>
      </c>
      <c r="D29" s="13">
        <v>309</v>
      </c>
      <c r="E29" s="13">
        <v>108</v>
      </c>
      <c r="F29" s="11">
        <f t="shared" si="2"/>
        <v>0.34951456310679613</v>
      </c>
      <c r="H29" s="11"/>
      <c r="N29" s="13">
        <v>30</v>
      </c>
      <c r="O29" s="13">
        <v>48</v>
      </c>
    </row>
    <row r="30" spans="1:15" ht="45">
      <c r="A30" s="13">
        <v>25</v>
      </c>
      <c r="B30" s="14" t="s">
        <v>362</v>
      </c>
      <c r="C30" s="2" t="s">
        <v>363</v>
      </c>
      <c r="D30" s="13">
        <v>101</v>
      </c>
      <c r="E30" s="13">
        <v>16</v>
      </c>
      <c r="F30" s="11">
        <f t="shared" si="2"/>
        <v>0.15841584158415842</v>
      </c>
      <c r="G30" s="13">
        <v>63</v>
      </c>
      <c r="H30" s="11">
        <f t="shared" si="0"/>
        <v>0.62376237623762376</v>
      </c>
      <c r="N30" s="13">
        <v>0</v>
      </c>
      <c r="O30" s="13">
        <v>9</v>
      </c>
    </row>
    <row r="31" spans="1:15" ht="60">
      <c r="A31" s="13">
        <v>26</v>
      </c>
      <c r="B31" s="14" t="s">
        <v>370</v>
      </c>
      <c r="C31" s="2" t="s">
        <v>371</v>
      </c>
      <c r="D31" s="13">
        <v>19</v>
      </c>
      <c r="E31" s="13">
        <v>2</v>
      </c>
      <c r="F31" s="11">
        <f t="shared" si="2"/>
        <v>0.10526315789473684</v>
      </c>
      <c r="H31" s="11"/>
      <c r="N31" s="13">
        <v>0</v>
      </c>
      <c r="O31" s="13">
        <v>0</v>
      </c>
    </row>
    <row r="32" spans="1:15" ht="75">
      <c r="A32" s="13">
        <v>27</v>
      </c>
      <c r="B32" s="14" t="s">
        <v>375</v>
      </c>
      <c r="C32" s="2" t="s">
        <v>376</v>
      </c>
      <c r="D32" s="13">
        <v>65</v>
      </c>
      <c r="F32" s="11"/>
      <c r="H32" s="11"/>
      <c r="N32" s="13">
        <v>1</v>
      </c>
      <c r="O32" s="13">
        <v>8</v>
      </c>
    </row>
    <row r="33" spans="1:15" ht="45">
      <c r="A33" s="13">
        <v>28</v>
      </c>
      <c r="B33" s="14" t="s">
        <v>380</v>
      </c>
      <c r="C33" s="2" t="s">
        <v>381</v>
      </c>
      <c r="D33" s="13">
        <v>20</v>
      </c>
      <c r="E33" s="13">
        <v>7</v>
      </c>
      <c r="F33" s="11">
        <f t="shared" si="2"/>
        <v>0.35</v>
      </c>
      <c r="H33" s="11"/>
      <c r="N33" s="13">
        <v>2</v>
      </c>
      <c r="O33" s="13">
        <v>7</v>
      </c>
    </row>
    <row r="34" spans="1:15" ht="45">
      <c r="A34" s="13">
        <v>29</v>
      </c>
      <c r="B34" s="2" t="s">
        <v>106</v>
      </c>
      <c r="C34" s="2" t="s">
        <v>109</v>
      </c>
      <c r="D34" s="13">
        <v>176</v>
      </c>
      <c r="E34" s="13">
        <v>54</v>
      </c>
      <c r="F34" s="11">
        <f t="shared" si="2"/>
        <v>0.30681818181818182</v>
      </c>
      <c r="H34" s="11"/>
      <c r="N34" s="13">
        <v>8</v>
      </c>
      <c r="O34" s="13">
        <v>28</v>
      </c>
    </row>
    <row r="35" spans="1:15" ht="60">
      <c r="A35" s="13">
        <v>30</v>
      </c>
      <c r="B35" s="2" t="s">
        <v>603</v>
      </c>
      <c r="C35" s="2" t="s">
        <v>98</v>
      </c>
      <c r="D35" s="13">
        <v>53</v>
      </c>
      <c r="E35" s="13">
        <v>15</v>
      </c>
      <c r="F35" s="11">
        <f t="shared" si="2"/>
        <v>0.28301886792452829</v>
      </c>
      <c r="G35" s="13">
        <v>27</v>
      </c>
      <c r="H35" s="11">
        <f t="shared" si="0"/>
        <v>0.50943396226415094</v>
      </c>
      <c r="N35" s="13">
        <v>0</v>
      </c>
      <c r="O35" s="13">
        <v>6</v>
      </c>
    </row>
    <row r="36" spans="1:15">
      <c r="A36" s="13">
        <v>30</v>
      </c>
      <c r="B36" s="2" t="s">
        <v>604</v>
      </c>
      <c r="D36" s="13">
        <v>63</v>
      </c>
      <c r="E36" s="13">
        <v>18</v>
      </c>
      <c r="F36" s="11">
        <f t="shared" si="2"/>
        <v>0.2857142857142857</v>
      </c>
      <c r="G36" s="13">
        <v>34</v>
      </c>
      <c r="H36" s="11">
        <f t="shared" si="0"/>
        <v>0.53968253968253965</v>
      </c>
      <c r="N36" s="13">
        <v>2</v>
      </c>
      <c r="O36" s="13">
        <v>18</v>
      </c>
    </row>
    <row r="37" spans="1:15" ht="45">
      <c r="A37" s="13">
        <v>31</v>
      </c>
      <c r="B37" s="14" t="s">
        <v>382</v>
      </c>
      <c r="C37" s="2" t="s">
        <v>383</v>
      </c>
      <c r="D37" s="13">
        <v>45</v>
      </c>
      <c r="E37" s="13">
        <v>20</v>
      </c>
      <c r="F37" s="11">
        <f t="shared" si="2"/>
        <v>0.44444444444444442</v>
      </c>
      <c r="G37" s="13">
        <v>5</v>
      </c>
      <c r="H37" s="11">
        <f t="shared" si="0"/>
        <v>0.1111111111111111</v>
      </c>
      <c r="N37" s="13">
        <v>0</v>
      </c>
      <c r="O37" s="13">
        <v>4</v>
      </c>
    </row>
    <row r="38" spans="1:15" s="5" customFormat="1" ht="30">
      <c r="A38" s="16">
        <v>32</v>
      </c>
      <c r="B38" s="14" t="s">
        <v>610</v>
      </c>
      <c r="C38" s="14" t="s">
        <v>414</v>
      </c>
      <c r="D38" s="16">
        <v>60</v>
      </c>
      <c r="E38" s="16"/>
      <c r="F38" s="11"/>
      <c r="G38" s="16"/>
      <c r="H38" s="11"/>
      <c r="I38" s="16"/>
      <c r="J38" s="16"/>
      <c r="K38" s="16"/>
      <c r="L38" s="16"/>
      <c r="M38" s="16"/>
      <c r="N38" s="16">
        <v>1</v>
      </c>
      <c r="O38" s="16">
        <v>8</v>
      </c>
    </row>
    <row r="39" spans="1:15" ht="45">
      <c r="A39" s="13">
        <v>33</v>
      </c>
      <c r="B39" s="2" t="s">
        <v>417</v>
      </c>
      <c r="C39" s="2" t="s">
        <v>416</v>
      </c>
      <c r="D39" s="13">
        <v>92</v>
      </c>
      <c r="E39" s="13">
        <v>33</v>
      </c>
      <c r="F39" s="11">
        <f t="shared" si="2"/>
        <v>0.35869565217391303</v>
      </c>
      <c r="G39" s="13">
        <v>53</v>
      </c>
      <c r="H39" s="11">
        <f t="shared" si="0"/>
        <v>0.57608695652173914</v>
      </c>
      <c r="I39" s="13">
        <v>34</v>
      </c>
      <c r="J39" s="13">
        <f>I39/D39</f>
        <v>0.36956521739130432</v>
      </c>
      <c r="K39" s="13">
        <v>15</v>
      </c>
      <c r="L39" s="13">
        <v>6</v>
      </c>
      <c r="M39" s="13">
        <v>3</v>
      </c>
      <c r="N39" s="13">
        <v>1</v>
      </c>
      <c r="O39" s="13">
        <v>14</v>
      </c>
    </row>
    <row r="40" spans="1:15" ht="45">
      <c r="A40" s="13">
        <v>34</v>
      </c>
      <c r="B40" s="2" t="s">
        <v>418</v>
      </c>
      <c r="C40" s="2" t="s">
        <v>419</v>
      </c>
      <c r="D40" s="13">
        <v>30</v>
      </c>
      <c r="E40" s="13">
        <v>5</v>
      </c>
      <c r="F40" s="11">
        <f t="shared" si="2"/>
        <v>0.16666666666666666</v>
      </c>
      <c r="H40" s="11"/>
      <c r="N40" s="13">
        <v>2</v>
      </c>
      <c r="O40" s="13">
        <v>6</v>
      </c>
    </row>
    <row r="41" spans="1:15" ht="45">
      <c r="A41" s="13">
        <v>35</v>
      </c>
      <c r="B41" s="2" t="s">
        <v>422</v>
      </c>
      <c r="C41" s="2" t="s">
        <v>423</v>
      </c>
      <c r="D41" s="13">
        <v>245</v>
      </c>
      <c r="E41" s="13">
        <v>75</v>
      </c>
      <c r="F41" s="11">
        <f t="shared" si="2"/>
        <v>0.30612244897959184</v>
      </c>
      <c r="H41" s="11"/>
      <c r="L41" s="13">
        <v>9</v>
      </c>
      <c r="M41" s="13">
        <v>1</v>
      </c>
      <c r="N41" s="13">
        <v>12</v>
      </c>
      <c r="O41" s="13">
        <v>38</v>
      </c>
    </row>
    <row r="42" spans="1:15" ht="60">
      <c r="A42" s="13">
        <v>36</v>
      </c>
      <c r="B42" s="2" t="s">
        <v>424</v>
      </c>
      <c r="C42" s="2" t="s">
        <v>425</v>
      </c>
      <c r="D42" s="13">
        <v>41</v>
      </c>
      <c r="F42" s="11"/>
      <c r="H42" s="11"/>
      <c r="N42" s="13">
        <v>4</v>
      </c>
      <c r="O42" s="13">
        <v>12</v>
      </c>
    </row>
    <row r="43" spans="1:15" ht="45">
      <c r="A43" s="13">
        <v>37</v>
      </c>
      <c r="B43" s="2" t="s">
        <v>427</v>
      </c>
      <c r="C43" s="2" t="s">
        <v>426</v>
      </c>
      <c r="D43" s="13">
        <v>356</v>
      </c>
      <c r="E43" s="13">
        <v>120</v>
      </c>
      <c r="F43" s="11">
        <f t="shared" si="2"/>
        <v>0.33707865168539325</v>
      </c>
      <c r="H43" s="11"/>
      <c r="N43" s="13">
        <v>2</v>
      </c>
      <c r="O43" s="13">
        <v>46</v>
      </c>
    </row>
    <row r="44" spans="1:15" ht="60">
      <c r="A44" s="13">
        <v>38</v>
      </c>
      <c r="B44" s="2" t="s">
        <v>28</v>
      </c>
      <c r="C44" s="2" t="s">
        <v>29</v>
      </c>
      <c r="D44" s="13">
        <v>77</v>
      </c>
      <c r="E44" s="13">
        <v>37</v>
      </c>
      <c r="F44" s="11">
        <f t="shared" si="2"/>
        <v>0.48051948051948051</v>
      </c>
      <c r="G44" s="13">
        <v>23</v>
      </c>
      <c r="H44" s="11">
        <f t="shared" si="0"/>
        <v>0.29870129870129869</v>
      </c>
      <c r="I44" s="13">
        <v>27</v>
      </c>
      <c r="J44" s="13">
        <f>I44/D44</f>
        <v>0.35064935064935066</v>
      </c>
      <c r="L44" s="13">
        <v>5</v>
      </c>
      <c r="M44" s="13">
        <v>6</v>
      </c>
      <c r="N44" s="13">
        <v>0</v>
      </c>
      <c r="O44" s="13">
        <v>11</v>
      </c>
    </row>
    <row r="45" spans="1:15" ht="45">
      <c r="A45" s="13">
        <v>39</v>
      </c>
      <c r="B45" s="2" t="s">
        <v>472</v>
      </c>
      <c r="C45" s="2" t="s">
        <v>473</v>
      </c>
      <c r="D45" s="13">
        <v>10</v>
      </c>
      <c r="E45" s="13">
        <v>4</v>
      </c>
      <c r="F45" s="11">
        <f t="shared" si="2"/>
        <v>0.4</v>
      </c>
      <c r="H45" s="11"/>
      <c r="N45" s="13">
        <v>0</v>
      </c>
      <c r="O45" s="13">
        <v>6</v>
      </c>
    </row>
    <row r="46" spans="1:15" ht="60">
      <c r="A46" s="13">
        <v>40</v>
      </c>
      <c r="B46" s="2" t="s">
        <v>476</v>
      </c>
      <c r="C46" s="2" t="s">
        <v>477</v>
      </c>
      <c r="D46" s="13">
        <v>145</v>
      </c>
      <c r="E46" s="13">
        <v>42</v>
      </c>
      <c r="F46" s="11">
        <f t="shared" si="2"/>
        <v>0.28965517241379313</v>
      </c>
      <c r="H46" s="11"/>
      <c r="N46" s="13">
        <v>0</v>
      </c>
      <c r="O46" s="13">
        <v>19</v>
      </c>
    </row>
    <row r="47" spans="1:15" ht="45">
      <c r="A47" s="13">
        <v>41</v>
      </c>
      <c r="B47" s="2" t="s">
        <v>478</v>
      </c>
      <c r="C47" s="2" t="s">
        <v>479</v>
      </c>
      <c r="D47" s="13">
        <v>59</v>
      </c>
      <c r="F47" s="11"/>
      <c r="H47" s="11"/>
      <c r="I47" s="13">
        <v>22</v>
      </c>
      <c r="J47" s="13">
        <f>I47/D47</f>
        <v>0.3728813559322034</v>
      </c>
      <c r="N47" s="13">
        <v>2</v>
      </c>
      <c r="O47" s="13">
        <v>15</v>
      </c>
    </row>
    <row r="48" spans="1:15" s="42" customFormat="1" ht="30">
      <c r="A48" s="43">
        <f>A47+1</f>
        <v>42</v>
      </c>
      <c r="B48" s="40" t="s">
        <v>480</v>
      </c>
      <c r="C48" s="40" t="s">
        <v>481</v>
      </c>
      <c r="D48" s="39">
        <v>181</v>
      </c>
      <c r="E48" s="39"/>
      <c r="F48" s="11"/>
      <c r="G48" s="39"/>
      <c r="H48" s="11"/>
      <c r="I48" s="39"/>
      <c r="J48" s="39"/>
      <c r="K48" s="39"/>
      <c r="L48" s="39"/>
      <c r="M48" s="39"/>
      <c r="N48" s="39">
        <v>8</v>
      </c>
      <c r="O48" s="39">
        <v>20</v>
      </c>
    </row>
    <row r="49" spans="1:15" ht="45">
      <c r="A49" s="43">
        <f t="shared" ref="A49:A55" si="3">A48+1</f>
        <v>43</v>
      </c>
      <c r="B49" s="2" t="s">
        <v>482</v>
      </c>
      <c r="C49" s="2" t="s">
        <v>483</v>
      </c>
      <c r="D49" s="13">
        <v>100</v>
      </c>
      <c r="E49" s="13">
        <v>36</v>
      </c>
      <c r="F49" s="11">
        <f t="shared" si="2"/>
        <v>0.36</v>
      </c>
      <c r="G49" s="13">
        <v>82</v>
      </c>
      <c r="H49" s="11">
        <f t="shared" si="0"/>
        <v>0.82</v>
      </c>
      <c r="N49" s="13">
        <v>2</v>
      </c>
      <c r="O49" s="13">
        <v>8</v>
      </c>
    </row>
    <row r="50" spans="1:15" ht="45">
      <c r="A50" s="43">
        <f t="shared" si="3"/>
        <v>44</v>
      </c>
      <c r="B50" s="2" t="s">
        <v>517</v>
      </c>
      <c r="C50" s="2" t="s">
        <v>518</v>
      </c>
      <c r="D50" s="13">
        <v>38</v>
      </c>
      <c r="F50" s="11"/>
      <c r="H50" s="11"/>
      <c r="N50" s="13">
        <v>0</v>
      </c>
      <c r="O50" s="13">
        <v>8</v>
      </c>
    </row>
    <row r="51" spans="1:15" ht="60">
      <c r="A51" s="43">
        <f t="shared" si="3"/>
        <v>45</v>
      </c>
      <c r="B51" s="2" t="s">
        <v>621</v>
      </c>
      <c r="C51" s="2" t="s">
        <v>101</v>
      </c>
      <c r="D51" s="13">
        <v>100</v>
      </c>
      <c r="E51" s="13">
        <v>43</v>
      </c>
      <c r="F51" s="11">
        <f t="shared" si="2"/>
        <v>0.43</v>
      </c>
      <c r="H51" s="11"/>
      <c r="N51" s="13">
        <v>3</v>
      </c>
      <c r="O51" s="13">
        <v>25</v>
      </c>
    </row>
    <row r="52" spans="1:15" ht="90">
      <c r="A52" s="43">
        <f>A51+1</f>
        <v>46</v>
      </c>
      <c r="B52" s="2" t="s">
        <v>622</v>
      </c>
      <c r="C52" s="2" t="s">
        <v>519</v>
      </c>
      <c r="D52" s="13">
        <v>300</v>
      </c>
      <c r="E52" s="13">
        <v>87</v>
      </c>
      <c r="F52" s="11">
        <f t="shared" si="2"/>
        <v>0.28999999999999998</v>
      </c>
      <c r="H52" s="11"/>
      <c r="I52" s="13" t="s">
        <v>544</v>
      </c>
      <c r="N52" s="13">
        <v>0</v>
      </c>
      <c r="O52" s="13">
        <v>12</v>
      </c>
    </row>
    <row r="53" spans="1:15" ht="75">
      <c r="A53" s="43">
        <f t="shared" si="3"/>
        <v>47</v>
      </c>
      <c r="B53" s="2" t="s">
        <v>520</v>
      </c>
      <c r="C53" s="2" t="s">
        <v>521</v>
      </c>
      <c r="D53" s="13">
        <v>31</v>
      </c>
      <c r="E53" s="13">
        <v>26</v>
      </c>
      <c r="F53" s="11">
        <f t="shared" si="2"/>
        <v>0.83870967741935487</v>
      </c>
      <c r="H53" s="11"/>
      <c r="N53" s="13">
        <v>1</v>
      </c>
      <c r="O53" s="13">
        <v>3</v>
      </c>
    </row>
    <row r="54" spans="1:15" ht="45">
      <c r="A54" s="43">
        <f>A53+1</f>
        <v>48</v>
      </c>
      <c r="B54" s="2" t="s">
        <v>522</v>
      </c>
      <c r="C54" s="2" t="s">
        <v>523</v>
      </c>
      <c r="D54" s="13">
        <v>181</v>
      </c>
      <c r="E54" s="13">
        <v>51</v>
      </c>
      <c r="F54" s="11">
        <f t="shared" si="2"/>
        <v>0.28176795580110497</v>
      </c>
      <c r="H54" s="11"/>
      <c r="N54" s="13">
        <v>0</v>
      </c>
      <c r="O54" s="13">
        <v>30</v>
      </c>
    </row>
    <row r="55" spans="1:15" ht="60">
      <c r="A55" s="43">
        <f t="shared" si="3"/>
        <v>49</v>
      </c>
      <c r="B55" s="2" t="s">
        <v>524</v>
      </c>
      <c r="C55" s="2" t="s">
        <v>525</v>
      </c>
      <c r="D55" s="13">
        <v>20</v>
      </c>
      <c r="F55" s="11"/>
      <c r="H55" s="11"/>
      <c r="N55" s="13">
        <v>0</v>
      </c>
      <c r="O55" s="13">
        <v>2</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C47414A477A514390D0DA540241774C" ma:contentTypeVersion="15" ma:contentTypeDescription="Skapa ett nytt dokument." ma:contentTypeScope="" ma:versionID="ad567d6dad7020562f1727376473ac7e">
  <xsd:schema xmlns:xsd="http://www.w3.org/2001/XMLSchema" xmlns:xs="http://www.w3.org/2001/XMLSchema" xmlns:p="http://schemas.microsoft.com/office/2006/metadata/properties" xmlns:ns2="bd2f0c6a-0e1b-4cd1-a5d6-4565ffe7b847" xmlns:ns3="b02d919b-b700-4e96-a6e6-80799d7acaa0" targetNamespace="http://schemas.microsoft.com/office/2006/metadata/properties" ma:root="true" ma:fieldsID="ba923bfa950a421b5c2852727fa61b2c" ns2:_="" ns3:_="">
    <xsd:import namespace="bd2f0c6a-0e1b-4cd1-a5d6-4565ffe7b847"/>
    <xsd:import namespace="b02d919b-b700-4e96-a6e6-80799d7acaa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2f0c6a-0e1b-4cd1-a5d6-4565ffe7b8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description=""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Bildmarkeringar" ma:readOnly="false" ma:fieldId="{5cf76f15-5ced-4ddc-b409-7134ff3c332f}" ma:taxonomyMulti="true" ma:sspId="01cd3d40-f676-4ce3-b760-541a42b0e722"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2d919b-b700-4e96-a6e6-80799d7acaa0" elementFormDefault="qualified">
    <xsd:import namespace="http://schemas.microsoft.com/office/2006/documentManagement/types"/>
    <xsd:import namespace="http://schemas.microsoft.com/office/infopath/2007/PartnerControls"/>
    <xsd:element name="SharedWithUsers" ma:index="11"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lat med information" ma:internalName="SharedWithDetails" ma:readOnly="true">
      <xsd:simpleType>
        <xsd:restriction base="dms:Note">
          <xsd:maxLength value="255"/>
        </xsd:restriction>
      </xsd:simpleType>
    </xsd:element>
    <xsd:element name="TaxCatchAll" ma:index="19" nillable="true" ma:displayName="Taxonomy Catch All Column" ma:hidden="true" ma:list="{bbce5145-b2c0-4bd8-b4bb-c457b566cf3d}" ma:internalName="TaxCatchAll" ma:showField="CatchAllData" ma:web="b02d919b-b700-4e96-a6e6-80799d7aca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d2f0c6a-0e1b-4cd1-a5d6-4565ffe7b847">
      <Terms xmlns="http://schemas.microsoft.com/office/infopath/2007/PartnerControls"/>
    </lcf76f155ced4ddcb4097134ff3c332f>
    <TaxCatchAll xmlns="b02d919b-b700-4e96-a6e6-80799d7acaa0" xsi:nil="true"/>
  </documentManagement>
</p:properties>
</file>

<file path=customXml/itemProps1.xml><?xml version="1.0" encoding="utf-8"?>
<ds:datastoreItem xmlns:ds="http://schemas.openxmlformats.org/officeDocument/2006/customXml" ds:itemID="{ED2ACDC6-240C-4E55-862A-725B06BB625F}"/>
</file>

<file path=customXml/itemProps2.xml><?xml version="1.0" encoding="utf-8"?>
<ds:datastoreItem xmlns:ds="http://schemas.openxmlformats.org/officeDocument/2006/customXml" ds:itemID="{19140BA1-D946-40D3-9535-217064C8BFAD}"/>
</file>

<file path=customXml/itemProps3.xml><?xml version="1.0" encoding="utf-8"?>
<ds:datastoreItem xmlns:ds="http://schemas.openxmlformats.org/officeDocument/2006/customXml" ds:itemID="{9B67772D-4DAA-4A1B-A7EA-4EB7C1BCD5B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fulltext screening</vt:lpstr>
      <vt:lpstr>Master sheet_corrected</vt:lpstr>
      <vt:lpstr>Table 1</vt:lpstr>
      <vt:lpstr>Meta-analysis (total)</vt:lpstr>
      <vt:lpstr>Diameter&gt;2 cm</vt:lpstr>
      <vt:lpstr>Neoadjuvant</vt:lpstr>
      <vt:lpstr>Tracers</vt:lpstr>
      <vt:lpstr>Frozen section</vt:lpstr>
      <vt:lpstr>Invasive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2024-11-29T22:18:14Z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0x0101003C47414A477A514390D0DA540241774C</vt:lpwstr>
  </property>
</Properties>
</file>